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imulateur bascule RIFSEEP\Version diffusable\"/>
    </mc:Choice>
  </mc:AlternateContent>
  <workbookProtection workbookAlgorithmName="SHA-512" workbookHashValue="aVEsySTQDw5uw6nmytEK+ZRNMWZuQkPmBW7uvqhG/fk8qE2F+21SndmRXcC055WpCNECoqiO4IUdYpdOu/yLKA==" workbookSaltValue="dkJL+x7Rk4kq0w00qA3JUA==" workbookSpinCount="100000" lockStructure="1"/>
  <bookViews>
    <workbookView xWindow="-120" yWindow="-120" windowWidth="24240" windowHeight="13140"/>
  </bookViews>
  <sheets>
    <sheet name="(1) Etat versement primes 2021" sheetId="9" r:id="rId1"/>
    <sheet name="(2) Changements de Situation" sheetId="6" r:id="rId2"/>
    <sheet name="IFSE Technique" sheetId="7" state="hidden" r:id="rId3"/>
    <sheet name="CMI" sheetId="8" state="hidden" r:id="rId4"/>
    <sheet name="Base de données" sheetId="1" state="hidden" r:id="rId5"/>
    <sheet name="Coef de Service ISS" sheetId="2" state="hidden" r:id="rId6"/>
    <sheet name="Coef de Service ISS (2)" sheetId="5" state="hidden" r:id="rId7"/>
    <sheet name="Liste Service" sheetId="4" state="hidden" r:id="rId8"/>
  </sheets>
  <externalReferences>
    <externalReference r:id="rId9"/>
  </externalReferences>
  <definedNames>
    <definedName name="_xlnm._FilterDatabase" localSheetId="1" hidden="1">'(2) Changements de Situation'!$C$9:$D$16</definedName>
    <definedName name="AC_93_STRMTG_siege">'Base de données'!$D$23:$S$23</definedName>
    <definedName name="AC_et_IdF">'Base de données'!$E$29:$AD$29</definedName>
    <definedName name="AC_IdF">'Base de données'!$D$31:$S$31</definedName>
    <definedName name="Autre_SD">'Base de données'!$D$32:$S$32</definedName>
    <definedName name="Autre_Service">'Base de données'!$D$22:$S$22</definedName>
    <definedName name="Autres_SD">'Base de données'!$E$30:$AD$30</definedName>
    <definedName name="Autres_Structures" localSheetId="6">'Coef de Service ISS (2)'!$A$173:$A$273</definedName>
    <definedName name="Autres_Structures">'Coef de Service ISS'!$A$182:$A$282</definedName>
    <definedName name="Cat_B_ITPE">'Base de données'!$AA$21:$AA$30</definedName>
    <definedName name="Cat_C_TSDD">'Base de données'!$W$21:$W$30</definedName>
    <definedName name="Cat_C_TSPDD">'Base de données'!$X$21:$X$30</definedName>
    <definedName name="CMVRH_et_ENTE">'Base de données'!$E$25:$S$25</definedName>
    <definedName name="COEFFICIENT" localSheetId="6">'Coef de Service ISS (2)'!$B$3:$B$273</definedName>
    <definedName name="COEFFICIENT">'Coef de Service ISS'!$B$3:$B$282</definedName>
    <definedName name="Corps" localSheetId="0">'[1]Base de données'!$B$11:$F$11</definedName>
    <definedName name="Corps">'Base de données'!$B$11:$F$11</definedName>
    <definedName name="DDI" localSheetId="6">'Coef de Service ISS (2)'!$A$16:$A$107</definedName>
    <definedName name="DDI">'Coef de Service ISS'!$A$17:$A$108</definedName>
    <definedName name="DEAL" localSheetId="6">'Coef de Service ISS (2)'!$A$108:$A$112</definedName>
    <definedName name="DEAL">'Coef de Service ISS'!$A$110:$A$114</definedName>
    <definedName name="Dessinateur">'Base de données'!$Q$22:$Q$32</definedName>
    <definedName name="Dessinateur_Chef_de_Groupe">'Base de données'!$P$22:$P$32</definedName>
    <definedName name="Dessinateurs">'Base de données'!$E$12:$E$14</definedName>
    <definedName name="DIR" localSheetId="6">'Coef de Service ISS (2)'!$A$113:$A$123</definedName>
    <definedName name="DIR">'Coef de Service ISS'!$A$116:$A$126</definedName>
    <definedName name="Directeur_de_Service">'Base de données'!$D$22:$D$25</definedName>
    <definedName name="Directions_Service_AC_école_et_EP_autres_que_CEREMA_VNF_ANCOLS" localSheetId="6">'Coef de Service ISS (2)'!$A$168:$A$172</definedName>
    <definedName name="Directions_Service_AC_école_et_EP_autres_que_CEREMA_VNF_ANCOLS">'Coef de Service ISS'!$A$176:$A$180</definedName>
    <definedName name="DIRM" localSheetId="6">'Coef de Service ISS (2)'!$A$126:$A$131</definedName>
    <definedName name="DIRM">'Coef de Service ISS'!$A$131:$A$136</definedName>
    <definedName name="DREAL" localSheetId="6">'Coef de Service ISS (2)'!$A$3:$A$15</definedName>
    <definedName name="DREAL">'Coef de Service ISS'!$A$3:$A$15</definedName>
    <definedName name="Etablissement_Public" localSheetId="6">'Coef de Service ISS (2)'!$A$156:$A$167</definedName>
    <definedName name="Etablissement_Public">'Coef de Service ISS'!$A$163:$A$174</definedName>
    <definedName name="Expert_Tech">'Base de données'!$F$12:$F$14</definedName>
    <definedName name="Expert_Technique">'Base de données'!$S$22:$S$32</definedName>
    <definedName name="Expert_Technique_Principale">'Base de données'!$R$22:$R$32</definedName>
    <definedName name="gr_C1_C2">'Base de données'!$V$21:$V$30</definedName>
    <definedName name="gr_C2_C3">'Base de données'!$U$21:$U$30</definedName>
    <definedName name="ICTPE_1">'Base de données'!$E$22:$E$32</definedName>
    <definedName name="ICTPE_2">'Base de données'!$F$22:$F$32</definedName>
    <definedName name="IDTPE">'Base de données'!$I$22:$I$32</definedName>
    <definedName name="IDTPE_anciennete_5_ans_et_ech_6">'Base de données'!$H$22:$H$32</definedName>
    <definedName name="IDTPE_ICTPE_2">'Base de données'!$AC$21:$AC$30</definedName>
    <definedName name="IDTPE_ITPE_HC">'Base de données'!$AD$21:$AD$30</definedName>
    <definedName name="Ing_TPE">'Base de données'!$B$13:$B$18</definedName>
    <definedName name="Ingenieur_TPE">'Base de données'!$C$12:$C$19</definedName>
    <definedName name="ITPE">'Base de données'!$K$22:$K$32</definedName>
    <definedName name="ITPE_ech_et_plus">'Base de données'!$J$22:$J$32</definedName>
    <definedName name="ITPE_HC">'Base de données'!$G$22:$G$32</definedName>
    <definedName name="ITPE_IDTPE">'Base de données'!$AB$21:$AB$30</definedName>
    <definedName name="Meteo_France">'Coef de Service ISS'!$A$128:$A$129</definedName>
    <definedName name="Outre_Mer">'Base de données'!$D$24:$S$24</definedName>
    <definedName name="Point_ISS">'Base de données'!$D$26:$S$26</definedName>
    <definedName name="Promotions">'Base de données'!$T$21:$AD$21</definedName>
    <definedName name="Service" localSheetId="6">'Coef de Service ISS (2)'!$A$2:$A$273</definedName>
    <definedName name="Service">'Coef de Service ISS'!$A$2:$A$282</definedName>
    <definedName name="Services" localSheetId="0">'[1]Base de données'!$D$48:$M$48</definedName>
    <definedName name="Services">'Base de données'!$D$48:$M$48</definedName>
    <definedName name="Services_a_competence_nationale" localSheetId="6">'Coef de Service ISS (2)'!$A$132:$A$155</definedName>
    <definedName name="Services_a_competence_nationale">'Coef de Service ISS'!$A$138:$A$161</definedName>
    <definedName name="Tech_Sup_DD">'Base de données'!$D$12:$D$16</definedName>
    <definedName name="TSCDD">'Base de données'!$M$22:$M$32</definedName>
    <definedName name="TSCDD_ex_EF">'Base de données'!$L$22:$L$32</definedName>
    <definedName name="TSDD">'Base de données'!$O$22:$O$32</definedName>
    <definedName name="TSDD_TSPDD">'Base de données'!$Y$21:$Y$30</definedName>
    <definedName name="TSPDD">'Base de données'!$N$22:$N$32</definedName>
    <definedName name="TSPDD_TSCDD">'Base de données'!$Z$21:$Z$30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7" l="1"/>
  <c r="G37" i="1"/>
  <c r="L7" i="6"/>
  <c r="D43" i="1" l="1"/>
  <c r="C51" i="1"/>
  <c r="C52" i="1" s="1"/>
  <c r="B49" i="1" l="1"/>
  <c r="B50" i="1" l="1"/>
  <c r="D7" i="6" s="1"/>
  <c r="B51" i="1"/>
  <c r="F17" i="9"/>
  <c r="K30" i="6" s="1"/>
  <c r="E17" i="9"/>
  <c r="K29" i="6" s="1"/>
  <c r="D17" i="9"/>
  <c r="K28" i="6" s="1"/>
  <c r="C17" i="9"/>
  <c r="K24" i="6" l="1"/>
  <c r="K27" i="6"/>
  <c r="D18" i="6"/>
  <c r="D1" i="7" l="1"/>
  <c r="B16" i="7" s="1"/>
  <c r="A20" i="8"/>
  <c r="C21" i="8"/>
  <c r="B18" i="8"/>
  <c r="C18" i="8" s="1"/>
  <c r="G35" i="1" s="1"/>
  <c r="A17" i="8"/>
  <c r="B17" i="8" s="1"/>
  <c r="D13" i="6" s="1"/>
  <c r="I4" i="7" l="1"/>
  <c r="B22" i="7" s="1"/>
  <c r="E39" i="1"/>
  <c r="I5" i="7" l="1"/>
  <c r="B39" i="7"/>
  <c r="B38" i="7"/>
  <c r="J15" i="6"/>
  <c r="G36" i="1"/>
  <c r="B23" i="7"/>
  <c r="I1" i="7"/>
  <c r="F18" i="7" s="1"/>
  <c r="G18" i="7" l="1"/>
  <c r="I7" i="7" s="1"/>
  <c r="I8" i="7" s="1"/>
  <c r="D34" i="1" l="1"/>
  <c r="B42" i="1" l="1"/>
  <c r="D45" i="1" l="1"/>
  <c r="D44" i="1"/>
  <c r="D42" i="1" l="1"/>
  <c r="D36" i="1"/>
  <c r="D35" i="1"/>
  <c r="E34" i="1"/>
  <c r="E37" i="1"/>
  <c r="D22" i="6" l="1"/>
  <c r="D14" i="6"/>
  <c r="E38" i="1"/>
  <c r="D16" i="6" s="1"/>
  <c r="E43" i="1"/>
  <c r="D17" i="6" l="1"/>
  <c r="B9" i="7"/>
  <c r="G39" i="1"/>
  <c r="G38" i="1"/>
  <c r="AY6" i="1"/>
  <c r="S25" i="1" s="1"/>
  <c r="AY5" i="1"/>
  <c r="S24" i="1" s="1"/>
  <c r="AY4" i="1"/>
  <c r="S23" i="1" s="1"/>
  <c r="AY3" i="1"/>
  <c r="S22" i="1" s="1"/>
  <c r="AV6" i="1"/>
  <c r="R25" i="1" s="1"/>
  <c r="AV5" i="1"/>
  <c r="R24" i="1" s="1"/>
  <c r="AV4" i="1"/>
  <c r="R23" i="1" s="1"/>
  <c r="AV3" i="1"/>
  <c r="R22" i="1" s="1"/>
  <c r="AS6" i="1"/>
  <c r="Q25" i="1" s="1"/>
  <c r="AS5" i="1"/>
  <c r="Q24" i="1" s="1"/>
  <c r="AS4" i="1"/>
  <c r="Q23" i="1" s="1"/>
  <c r="AS3" i="1"/>
  <c r="Q22" i="1" s="1"/>
  <c r="AP6" i="1"/>
  <c r="P25" i="1" s="1"/>
  <c r="AP5" i="1"/>
  <c r="P24" i="1" s="1"/>
  <c r="AP4" i="1"/>
  <c r="P23" i="1" s="1"/>
  <c r="AP3" i="1"/>
  <c r="P22" i="1" s="1"/>
  <c r="AM6" i="1"/>
  <c r="O25" i="1" s="1"/>
  <c r="AM5" i="1"/>
  <c r="O24" i="1" s="1"/>
  <c r="AM4" i="1"/>
  <c r="O23" i="1" s="1"/>
  <c r="AM3" i="1"/>
  <c r="O22" i="1" s="1"/>
  <c r="AJ6" i="1"/>
  <c r="N25" i="1" s="1"/>
  <c r="AJ5" i="1"/>
  <c r="N24" i="1" s="1"/>
  <c r="AJ4" i="1"/>
  <c r="N23" i="1" s="1"/>
  <c r="AJ3" i="1"/>
  <c r="N22" i="1" s="1"/>
  <c r="AG6" i="1"/>
  <c r="M25" i="1" s="1"/>
  <c r="AG5" i="1"/>
  <c r="M24" i="1" s="1"/>
  <c r="AG4" i="1"/>
  <c r="M23" i="1" s="1"/>
  <c r="AG3" i="1"/>
  <c r="M22" i="1" s="1"/>
  <c r="AD6" i="1"/>
  <c r="L25" i="1" s="1"/>
  <c r="AD5" i="1"/>
  <c r="L24" i="1" s="1"/>
  <c r="AD4" i="1"/>
  <c r="L23" i="1" s="1"/>
  <c r="AD3" i="1"/>
  <c r="L22" i="1" s="1"/>
  <c r="AA6" i="1"/>
  <c r="K25" i="1" s="1"/>
  <c r="AA5" i="1"/>
  <c r="K24" i="1" s="1"/>
  <c r="AA4" i="1"/>
  <c r="K23" i="1" s="1"/>
  <c r="AA3" i="1"/>
  <c r="K22" i="1" s="1"/>
  <c r="X6" i="1"/>
  <c r="J25" i="1" s="1"/>
  <c r="X5" i="1"/>
  <c r="J24" i="1" s="1"/>
  <c r="X4" i="1"/>
  <c r="J23" i="1" s="1"/>
  <c r="X3" i="1"/>
  <c r="J22" i="1" s="1"/>
  <c r="U6" i="1"/>
  <c r="H25" i="1" s="1"/>
  <c r="U5" i="1"/>
  <c r="H24" i="1" s="1"/>
  <c r="U4" i="1"/>
  <c r="H23" i="1" s="1"/>
  <c r="U3" i="1"/>
  <c r="I22" i="1" s="1"/>
  <c r="R6" i="1"/>
  <c r="R5" i="1"/>
  <c r="R4" i="1"/>
  <c r="R3" i="1"/>
  <c r="O6" i="1"/>
  <c r="G25" i="1" s="1"/>
  <c r="O5" i="1"/>
  <c r="G24" i="1" s="1"/>
  <c r="O4" i="1"/>
  <c r="G23" i="1" s="1"/>
  <c r="O3" i="1"/>
  <c r="G22" i="1" s="1"/>
  <c r="L6" i="1"/>
  <c r="F25" i="1" s="1"/>
  <c r="L5" i="1"/>
  <c r="F24" i="1" s="1"/>
  <c r="L4" i="1"/>
  <c r="F23" i="1" s="1"/>
  <c r="L3" i="1"/>
  <c r="F22" i="1" s="1"/>
  <c r="I6" i="1"/>
  <c r="E25" i="1" s="1"/>
  <c r="I5" i="1"/>
  <c r="E24" i="1" s="1"/>
  <c r="I4" i="1"/>
  <c r="E23" i="1" s="1"/>
  <c r="I3" i="1"/>
  <c r="E22" i="1" s="1"/>
  <c r="F4" i="1"/>
  <c r="D23" i="1" s="1"/>
  <c r="F5" i="1"/>
  <c r="D24" i="1" s="1"/>
  <c r="F6" i="1"/>
  <c r="D25" i="1" s="1"/>
  <c r="F3" i="1"/>
  <c r="D22" i="1" s="1"/>
  <c r="E42" i="1"/>
  <c r="L8" i="6" l="1"/>
  <c r="K33" i="6" s="1"/>
  <c r="B21" i="7"/>
  <c r="B24" i="7" s="1"/>
  <c r="J9" i="6"/>
  <c r="I23" i="1"/>
  <c r="I25" i="1"/>
  <c r="I24" i="1"/>
  <c r="H22" i="1"/>
  <c r="B18" i="7" l="1"/>
  <c r="B3" i="7"/>
  <c r="B4" i="7"/>
  <c r="B13" i="7" s="1"/>
  <c r="B36" i="7" s="1"/>
  <c r="B12" i="7" l="1"/>
  <c r="J8" i="6" s="1"/>
  <c r="G40" i="1"/>
  <c r="B6" i="7" s="1"/>
  <c r="D25" i="6"/>
  <c r="F42" i="1"/>
  <c r="G42" i="1" s="1"/>
  <c r="B5" i="7"/>
  <c r="J10" i="6" l="1"/>
  <c r="B37" i="7"/>
  <c r="B40" i="7" s="1"/>
  <c r="B14" i="7"/>
  <c r="B7" i="7"/>
  <c r="H42" i="1"/>
  <c r="J11" i="6" l="1"/>
  <c r="J16" i="6"/>
  <c r="K22" i="6"/>
  <c r="I9" i="7"/>
  <c r="I10" i="7" s="1"/>
  <c r="B15" i="7" l="1"/>
  <c r="B17" i="7" s="1"/>
  <c r="B19" i="7" s="1"/>
  <c r="J12" i="6"/>
  <c r="B20" i="7" l="1"/>
  <c r="B25" i="7" s="1"/>
  <c r="J14" i="6"/>
  <c r="J13" i="6" l="1"/>
  <c r="J17" i="6" s="1"/>
  <c r="B26" i="7"/>
  <c r="B27" i="7" s="1"/>
  <c r="K36" i="6" l="1"/>
  <c r="B43" i="7"/>
  <c r="K23" i="6"/>
  <c r="K21" i="6"/>
  <c r="K25" i="6" s="1"/>
  <c r="B41" i="7"/>
  <c r="B42" i="7" s="1"/>
  <c r="B44" i="7" l="1"/>
  <c r="K31" i="6" s="1"/>
  <c r="B45" i="7"/>
  <c r="K32" i="6" l="1"/>
  <c r="K34" i="6" s="1"/>
</calcChain>
</file>

<file path=xl/sharedStrings.xml><?xml version="1.0" encoding="utf-8"?>
<sst xmlns="http://schemas.openxmlformats.org/spreadsheetml/2006/main" count="1177" uniqueCount="467">
  <si>
    <t>ITPE</t>
  </si>
  <si>
    <t>PSR</t>
  </si>
  <si>
    <t>ITPEHC</t>
  </si>
  <si>
    <t>Autre Service</t>
  </si>
  <si>
    <t>AC, 93, STRMTG (siège)</t>
  </si>
  <si>
    <t>Outre Mer</t>
  </si>
  <si>
    <t>CMVRH</t>
  </si>
  <si>
    <t>Directeur de Service</t>
  </si>
  <si>
    <t>ICTPE 1</t>
  </si>
  <si>
    <t>ICTPE 2</t>
  </si>
  <si>
    <t>IDTPE</t>
  </si>
  <si>
    <t>IDTPE (ancienneté 5 ans et ech 6)</t>
  </si>
  <si>
    <t>ITPE (ech 6 et +)</t>
  </si>
  <si>
    <t>TSCDD (ex EF)</t>
  </si>
  <si>
    <t>TSCDD</t>
  </si>
  <si>
    <t>TSPDD</t>
  </si>
  <si>
    <t>TSDD</t>
  </si>
  <si>
    <t>Dessinateur Chef de Groupe</t>
  </si>
  <si>
    <t>Dessinateur</t>
  </si>
  <si>
    <t>Expert Technique Principale</t>
  </si>
  <si>
    <t>Expert Technique</t>
  </si>
  <si>
    <t>CMVRH et ENTE</t>
  </si>
  <si>
    <t>Taux de base</t>
  </si>
  <si>
    <t>Coef de Service</t>
  </si>
  <si>
    <t>Dotation</t>
  </si>
  <si>
    <t>COEFFICIENT</t>
  </si>
  <si>
    <t>DREAL</t>
  </si>
  <si>
    <t>DDI</t>
  </si>
  <si>
    <t>Ain</t>
  </si>
  <si>
    <t>Aisne</t>
  </si>
  <si>
    <t>Allier</t>
  </si>
  <si>
    <t>Alpes-de-Haute-Provence</t>
  </si>
  <si>
    <t>Hautes-Alpes</t>
  </si>
  <si>
    <t>Alpes-Maritimes</t>
  </si>
  <si>
    <t>Ardèche</t>
  </si>
  <si>
    <t>Ardennes</t>
  </si>
  <si>
    <t>Ariège</t>
  </si>
  <si>
    <t>Aube</t>
  </si>
  <si>
    <t>Aude</t>
  </si>
  <si>
    <t>Aveyron</t>
  </si>
  <si>
    <t>Bouches-du-Rhône</t>
  </si>
  <si>
    <t>Calvados</t>
  </si>
  <si>
    <t>Cantal</t>
  </si>
  <si>
    <t>Charente</t>
  </si>
  <si>
    <t>Charente-Maritime</t>
  </si>
  <si>
    <t>Cher</t>
  </si>
  <si>
    <t>Corrèze</t>
  </si>
  <si>
    <t>Corse-du-Sud</t>
  </si>
  <si>
    <t>Haute-Corse</t>
  </si>
  <si>
    <t>Côte-d'Or</t>
  </si>
  <si>
    <t>Côtes d'Armor</t>
  </si>
  <si>
    <t>Creuse</t>
  </si>
  <si>
    <t>Dordogne</t>
  </si>
  <si>
    <t>Doubs</t>
  </si>
  <si>
    <t>Drôme</t>
  </si>
  <si>
    <t>Eure</t>
  </si>
  <si>
    <t>Eure-et-Loir</t>
  </si>
  <si>
    <t>Finistère</t>
  </si>
  <si>
    <t>Gard</t>
  </si>
  <si>
    <t>Haute-Garonne</t>
  </si>
  <si>
    <t>Gers</t>
  </si>
  <si>
    <t>Gironde</t>
  </si>
  <si>
    <t>Hérault</t>
  </si>
  <si>
    <t>Ille-et-Vilaine</t>
  </si>
  <si>
    <t>Indre</t>
  </si>
  <si>
    <t>Indre-et-Loire</t>
  </si>
  <si>
    <t>Isère</t>
  </si>
  <si>
    <t>Jura</t>
  </si>
  <si>
    <t>Landes</t>
  </si>
  <si>
    <t>Loir-et-Cher</t>
  </si>
  <si>
    <t>Loire</t>
  </si>
  <si>
    <t>Haute-Loire</t>
  </si>
  <si>
    <t>Loire-Atlantique</t>
  </si>
  <si>
    <t>Loiret</t>
  </si>
  <si>
    <t>Lot</t>
  </si>
  <si>
    <t>Lot-et-Garonne</t>
  </si>
  <si>
    <t>Lozère</t>
  </si>
  <si>
    <t>Maine-et-Loire</t>
  </si>
  <si>
    <t>Manche</t>
  </si>
  <si>
    <t>Marne</t>
  </si>
  <si>
    <t>Haute-Marne</t>
  </si>
  <si>
    <t>Mayenne</t>
  </si>
  <si>
    <t>Meurthe-et-Moselle</t>
  </si>
  <si>
    <t>Meuse</t>
  </si>
  <si>
    <t>Morbihan</t>
  </si>
  <si>
    <t>Moselle</t>
  </si>
  <si>
    <t>Nièvre</t>
  </si>
  <si>
    <t>Nord</t>
  </si>
  <si>
    <t>Oise</t>
  </si>
  <si>
    <t>Orne</t>
  </si>
  <si>
    <t>Pas-de-Calais</t>
  </si>
  <si>
    <t>Puy-de-Dôme</t>
  </si>
  <si>
    <t>Pyrénées-Atlantiques</t>
  </si>
  <si>
    <t>Hautes-Pyrénées</t>
  </si>
  <si>
    <t>Pyrénées-Orientales</t>
  </si>
  <si>
    <t>Bas-Rhin</t>
  </si>
  <si>
    <t>Haut-Rhin</t>
  </si>
  <si>
    <t>Rhône</t>
  </si>
  <si>
    <t>Haute-Saône</t>
  </si>
  <si>
    <t>Saône-et-Loire</t>
  </si>
  <si>
    <t>Sarthe</t>
  </si>
  <si>
    <t>Savoie</t>
  </si>
  <si>
    <t>Haute-Savoie</t>
  </si>
  <si>
    <t>Seine-Maritime</t>
  </si>
  <si>
    <t>Seine-et-Marne</t>
  </si>
  <si>
    <t>Yvelines</t>
  </si>
  <si>
    <t>Deux-Sèvres</t>
  </si>
  <si>
    <t>Somme</t>
  </si>
  <si>
    <t>Tarn</t>
  </si>
  <si>
    <t>Tarn-et-Garonne</t>
  </si>
  <si>
    <t>Var</t>
  </si>
  <si>
    <t>Vaucluse</t>
  </si>
  <si>
    <t>Vienne</t>
  </si>
  <si>
    <t>Haute-Vienne</t>
  </si>
  <si>
    <t>Vosges</t>
  </si>
  <si>
    <t>Yonne</t>
  </si>
  <si>
    <t>Territoire de Belfort</t>
  </si>
  <si>
    <t>Essonne</t>
  </si>
  <si>
    <t>Val-D'Oise</t>
  </si>
  <si>
    <t>Guadeloupe</t>
  </si>
  <si>
    <t>Martinique</t>
  </si>
  <si>
    <t>Guyane</t>
  </si>
  <si>
    <t>La Réunion</t>
  </si>
  <si>
    <t>Mayotte</t>
  </si>
  <si>
    <t>Auvergne-Rhône-Alpes</t>
  </si>
  <si>
    <t>Bourgogne-Franche-Comté</t>
  </si>
  <si>
    <t>Bretagne</t>
  </si>
  <si>
    <t>Centre-Val de Loire</t>
  </si>
  <si>
    <t>Corse</t>
  </si>
  <si>
    <t>Grand Est</t>
  </si>
  <si>
    <t>Hauts-de-France</t>
  </si>
  <si>
    <t>Île-de-France</t>
  </si>
  <si>
    <t>Normandie</t>
  </si>
  <si>
    <t>Nouvelle-Aquitaine</t>
  </si>
  <si>
    <t>Occitanie</t>
  </si>
  <si>
    <t>Pays de la Loire</t>
  </si>
  <si>
    <t>Provence-Alpes-Côte d'Azur</t>
  </si>
  <si>
    <t>DEAL</t>
  </si>
  <si>
    <t>DIR</t>
  </si>
  <si>
    <t>Ile de France</t>
  </si>
  <si>
    <t>Est</t>
  </si>
  <si>
    <t>Centre Est</t>
  </si>
  <si>
    <t>Méditerranée</t>
  </si>
  <si>
    <t>Massif Central</t>
  </si>
  <si>
    <t>Sud-Ouest</t>
  </si>
  <si>
    <t>Atlantique</t>
  </si>
  <si>
    <t>Centre-Ouest</t>
  </si>
  <si>
    <t>Ouest</t>
  </si>
  <si>
    <t>Nord-Ouest</t>
  </si>
  <si>
    <t>Météo France</t>
  </si>
  <si>
    <t>DIRM</t>
  </si>
  <si>
    <t>Manche Est - Mer du Nord (Hors Hauts de France)</t>
  </si>
  <si>
    <t>Manche Est - Mer du Nord (Hauts de France)</t>
  </si>
  <si>
    <t>Nord Atlantique Manche Ouest (hors 22 et 29)</t>
  </si>
  <si>
    <t>Nord Atlantique Manche Ouest (22 et 29)</t>
  </si>
  <si>
    <t>Sud-Atlantique</t>
  </si>
  <si>
    <t>Mediterranée</t>
  </si>
  <si>
    <t>Centre d'études des tunnels</t>
  </si>
  <si>
    <t>Servuce technique aviation civile</t>
  </si>
  <si>
    <t>Centre national des Ponts de Secours</t>
  </si>
  <si>
    <t>STRMTG</t>
  </si>
  <si>
    <t>BEASAC</t>
  </si>
  <si>
    <t>Direction des services de la navigation aérienne (echelon central), Direction des opérations (echelon central), Direction de la technique et de l'innovation</t>
  </si>
  <si>
    <t>Centre en Route de la navigation aérienne Est</t>
  </si>
  <si>
    <t>Centre en Route de la navigation aérienne Sud-Est</t>
  </si>
  <si>
    <t>Centre en Route de la navigation aérienne  Nord</t>
  </si>
  <si>
    <t>Centre en Route de la navigation aérienne Nord-Ouest</t>
  </si>
  <si>
    <t>Service de la Navigation aérienne parisienne</t>
  </si>
  <si>
    <t>Service des Systèmes d'Information et de Modernisation</t>
  </si>
  <si>
    <t>SNIA</t>
  </si>
  <si>
    <t>Direction de la Sécurité de l'aviation civile Echelon Central</t>
  </si>
  <si>
    <t>Direction de la Sécurité de l'aviation civile  Antilles-Guyanne</t>
  </si>
  <si>
    <t>Direction de la Sécurité de l'aviation civile Centre Est</t>
  </si>
  <si>
    <t>Direction de la Sécurité de l'aviation civile Nord</t>
  </si>
  <si>
    <t>Direction de la Sécurité de l'aviation civile Ouest</t>
  </si>
  <si>
    <t>Direction de la Sécurité de l'aviation civile Océan Indien</t>
  </si>
  <si>
    <t>Direction de la Sécurité de l'aviation civile Sud</t>
  </si>
  <si>
    <t>Direction de la Sécurité de l'aviation civile Sud Est</t>
  </si>
  <si>
    <t>Direction de la Sécurité de l'aviation civile Sud Ouest</t>
  </si>
  <si>
    <t>Direction de la Sécurité de l'aviation civile Nord Est</t>
  </si>
  <si>
    <t>Services à compétence nationale</t>
  </si>
  <si>
    <t>ANCOLS</t>
  </si>
  <si>
    <t>Directions, Service AC, école et EP (autres que CEREMA, VNF et ANCOLS)</t>
  </si>
  <si>
    <t>Etablissement Public</t>
  </si>
  <si>
    <t>CEREMA Siege Social de Bron</t>
  </si>
  <si>
    <t>CEREMA Lille, Saint-Quentin et Sequedin</t>
  </si>
  <si>
    <t>CEREMA Blois, Brest, Compiègne, Le Bourget, Metz, Nancy, Provins, Saint-Mandé, Sourdun, Strasbroug et Trappes</t>
  </si>
  <si>
    <t>CEREMA Aix en Provence, Angers, Autun, Bordeaux, Bron, Clermond-Ferrand, l'Isle d'Abeau, Lyon, Montpellier, Nantes, Saint-Brieuc, Sofia Antipolis et Toulouse</t>
  </si>
  <si>
    <t xml:space="preserve"> VNF Bassin de la Seine</t>
  </si>
  <si>
    <t xml:space="preserve"> VNF Centre-Bourgogne</t>
  </si>
  <si>
    <t xml:space="preserve"> VNF Nord-Est</t>
  </si>
  <si>
    <t xml:space="preserve"> VNF Nord Pas de Calais</t>
  </si>
  <si>
    <t xml:space="preserve"> VNF Rhone-Saone</t>
  </si>
  <si>
    <t xml:space="preserve"> VNF Strasbourg</t>
  </si>
  <si>
    <t xml:space="preserve"> VNF Sud-Ouest</t>
  </si>
  <si>
    <t>Agents en PNA dans les directions générales, les directions et les services d'AC du ministère de l'environnement, de l'énergie et de la mer ainsi que les autres ministères</t>
  </si>
  <si>
    <t>Agens en PNA dans les serivces des directions générales et des directions centrales des EP Météo France, IGN et l'université Gustave Eiffel (ex-IFSTAR)</t>
  </si>
  <si>
    <t>ENTE de Valenciennes</t>
  </si>
  <si>
    <t>ENTE d'Aix en Provence</t>
  </si>
  <si>
    <t>Ecole nationale de l'aviation civile</t>
  </si>
  <si>
    <t>Autres Structures</t>
  </si>
  <si>
    <t>Corps</t>
  </si>
  <si>
    <t>Grade</t>
  </si>
  <si>
    <t>ITPE_HC</t>
  </si>
  <si>
    <t>ICTPE_1</t>
  </si>
  <si>
    <t>ETST</t>
  </si>
  <si>
    <t>Etablissement_Public</t>
  </si>
  <si>
    <t>Directions_Service_AC_école_et_EP_autres_que_CEREMA_VNF_ANCOLS</t>
  </si>
  <si>
    <t>Autres_Structures</t>
  </si>
  <si>
    <t>Service / Situation</t>
  </si>
  <si>
    <t>Meteo_France</t>
  </si>
  <si>
    <t>Services_a_competence_nationale</t>
  </si>
  <si>
    <t>CMI</t>
  </si>
  <si>
    <t>Total</t>
  </si>
  <si>
    <t>CIA Forfaitaire</t>
  </si>
  <si>
    <t>Coef de service</t>
  </si>
  <si>
    <t>Point de Grade</t>
  </si>
  <si>
    <t>Autre_Service</t>
  </si>
  <si>
    <t>Outre_Mer</t>
  </si>
  <si>
    <t>CMVRH_et_ENTE</t>
  </si>
  <si>
    <t>TSCDD_ex_EF</t>
  </si>
  <si>
    <t>Dessinateur_Chef_de_Groupe</t>
  </si>
  <si>
    <t>Expert_Technique</t>
  </si>
  <si>
    <t>AC_93_STRMTG_siege</t>
  </si>
  <si>
    <t>ICTPE_ 2</t>
  </si>
  <si>
    <t>IDTPE_anciennete_5_ans_et_ech_6</t>
  </si>
  <si>
    <t>Expert_Technique_Principale</t>
  </si>
  <si>
    <t>Points_ISS</t>
  </si>
  <si>
    <t>AC_et_IdF</t>
  </si>
  <si>
    <t>Autres_SD</t>
  </si>
  <si>
    <t>Point_ISS</t>
  </si>
  <si>
    <t>Coef Geo</t>
  </si>
  <si>
    <t>Mesure catégorielle</t>
  </si>
  <si>
    <t>AC_IdF</t>
  </si>
  <si>
    <t>Autre_SD</t>
  </si>
  <si>
    <t>21 Côte-d'Or</t>
  </si>
  <si>
    <t>01 Ain</t>
  </si>
  <si>
    <t>02 Aisne</t>
  </si>
  <si>
    <t>03 Allier</t>
  </si>
  <si>
    <t>04 Alpes-de-Haute-Provence</t>
  </si>
  <si>
    <t>05 Hautes-Alpes</t>
  </si>
  <si>
    <t>06 Alpes-Maritimes</t>
  </si>
  <si>
    <t>07 Ardèche</t>
  </si>
  <si>
    <t>08 Ardennes</t>
  </si>
  <si>
    <t>09 Ariège</t>
  </si>
  <si>
    <t>10 Aube</t>
  </si>
  <si>
    <t>11 Aude</t>
  </si>
  <si>
    <t>12 Aveyron</t>
  </si>
  <si>
    <t>13 Bouches-du-Rhône</t>
  </si>
  <si>
    <t>14 Calvados</t>
  </si>
  <si>
    <t>15 Cantal</t>
  </si>
  <si>
    <t>16 Charente</t>
  </si>
  <si>
    <t>17 Charente-Maritime</t>
  </si>
  <si>
    <t>18 Cher</t>
  </si>
  <si>
    <t>19 Corrèze</t>
  </si>
  <si>
    <t>2A Corse-du-Sud</t>
  </si>
  <si>
    <t>2B Haute-Corse</t>
  </si>
  <si>
    <t>22 Côtes d'Armor</t>
  </si>
  <si>
    <t>23 Creuse</t>
  </si>
  <si>
    <t>24 Dordogne</t>
  </si>
  <si>
    <t>25 Doubs</t>
  </si>
  <si>
    <t>26 Drôme</t>
  </si>
  <si>
    <t>27 Eure</t>
  </si>
  <si>
    <t>28 Eure-et-Loir</t>
  </si>
  <si>
    <t>29 Finistère</t>
  </si>
  <si>
    <t>30 Gard</t>
  </si>
  <si>
    <t>31 Haute-Garonne</t>
  </si>
  <si>
    <t>32 Gers</t>
  </si>
  <si>
    <t>33 Gironde</t>
  </si>
  <si>
    <t>34 Hérault</t>
  </si>
  <si>
    <t>35 Ille-et-Vilaine</t>
  </si>
  <si>
    <t>36 Indre</t>
  </si>
  <si>
    <t>37 Indre-et-Loire</t>
  </si>
  <si>
    <t>38 Isère</t>
  </si>
  <si>
    <t>39 Jura</t>
  </si>
  <si>
    <t>40 Landes</t>
  </si>
  <si>
    <t>41 Loir-et-Cher</t>
  </si>
  <si>
    <t>42 Loire</t>
  </si>
  <si>
    <t>43 Haute-Loire</t>
  </si>
  <si>
    <t>44 Loire-Atlantique</t>
  </si>
  <si>
    <t>45 Loiret</t>
  </si>
  <si>
    <t>46 Lot</t>
  </si>
  <si>
    <t>47 Lot-et-Garonne</t>
  </si>
  <si>
    <t>48 Lozère</t>
  </si>
  <si>
    <t>49 Maine-et-Loire</t>
  </si>
  <si>
    <t>50 Manche</t>
  </si>
  <si>
    <t>51 Marne</t>
  </si>
  <si>
    <t>52 Haute-Marne</t>
  </si>
  <si>
    <t>53 Mayenne</t>
  </si>
  <si>
    <t>54 Meurthe-et-Moselle</t>
  </si>
  <si>
    <t>55 Meuse</t>
  </si>
  <si>
    <t>56 Morbihan</t>
  </si>
  <si>
    <t>57 Moselle</t>
  </si>
  <si>
    <t>58 Nièvre</t>
  </si>
  <si>
    <t>59 Nord</t>
  </si>
  <si>
    <t>60 Oise</t>
  </si>
  <si>
    <t>61 Orne</t>
  </si>
  <si>
    <t>62 Pas-de-Calais</t>
  </si>
  <si>
    <t>63 Puy-de-Dôme</t>
  </si>
  <si>
    <t>64 Pyrénées-Atlantiques</t>
  </si>
  <si>
    <t>65 Hautes-Pyrénées</t>
  </si>
  <si>
    <t>66 Pyrénées-Orientales</t>
  </si>
  <si>
    <t>67 Bas-Rhin</t>
  </si>
  <si>
    <t>68 Haut-Rhin</t>
  </si>
  <si>
    <t>69 Rhône</t>
  </si>
  <si>
    <t>70 Haute-Saône</t>
  </si>
  <si>
    <t>71 Saône-et-Loire</t>
  </si>
  <si>
    <t>72 Sarthe</t>
  </si>
  <si>
    <t>73 Savoie</t>
  </si>
  <si>
    <t>74 Haute-Savoie</t>
  </si>
  <si>
    <t>75 Paris</t>
  </si>
  <si>
    <t>76 Seine-Maritime</t>
  </si>
  <si>
    <t>77 Seine-et-Marne</t>
  </si>
  <si>
    <t>78 Yvelines</t>
  </si>
  <si>
    <t>79 Deux-Sèvres</t>
  </si>
  <si>
    <t>80 Somme</t>
  </si>
  <si>
    <t>81 Tarn</t>
  </si>
  <si>
    <t>82 Tarn-et-Garonne</t>
  </si>
  <si>
    <t>83 Var</t>
  </si>
  <si>
    <t>84 Vaucluse</t>
  </si>
  <si>
    <t>85 Vendée</t>
  </si>
  <si>
    <t>Vendée</t>
  </si>
  <si>
    <t>86 Vienne</t>
  </si>
  <si>
    <t>87 Haute-Vienne</t>
  </si>
  <si>
    <t>88 Vosges</t>
  </si>
  <si>
    <t>89 Yonne</t>
  </si>
  <si>
    <t>90 Territoire de Belfort</t>
  </si>
  <si>
    <t>91 Essonne</t>
  </si>
  <si>
    <t>92 Hauts-de-Seine</t>
  </si>
  <si>
    <t>93 Seine-St-Denis</t>
  </si>
  <si>
    <t>94 Val-de-Marne</t>
  </si>
  <si>
    <t>95 Val-D'Oise</t>
  </si>
  <si>
    <t>971 Guadeloupe</t>
  </si>
  <si>
    <t>972 Martinique</t>
  </si>
  <si>
    <t>973 Guyane</t>
  </si>
  <si>
    <t>974 La Réunion</t>
  </si>
  <si>
    <t>975 Mayotte</t>
  </si>
  <si>
    <t>IFSE</t>
  </si>
  <si>
    <t>mesure catégo</t>
  </si>
  <si>
    <t>CIA</t>
  </si>
  <si>
    <t>Total IFSE</t>
  </si>
  <si>
    <t>Total RIFSEP 2021</t>
  </si>
  <si>
    <t>Gain Indemnitaire</t>
  </si>
  <si>
    <t>IFSE Mensuelle 2022</t>
  </si>
  <si>
    <t>Ingenieur_TPE</t>
  </si>
  <si>
    <t>Dessinateurs</t>
  </si>
  <si>
    <t>Expert_Tech</t>
  </si>
  <si>
    <t>Tech_Sup_DD</t>
  </si>
  <si>
    <t>oui</t>
  </si>
  <si>
    <t>non</t>
  </si>
  <si>
    <t>Directeur_de_Service</t>
  </si>
  <si>
    <t>Bonifications ISS</t>
  </si>
  <si>
    <t>ICTPE_2</t>
  </si>
  <si>
    <t>Champ à remplir</t>
  </si>
  <si>
    <t>Menu Déroulant</t>
  </si>
  <si>
    <t>Quotité de Travail</t>
  </si>
  <si>
    <t>Promotions</t>
  </si>
  <si>
    <t>C2 -&gt; C3</t>
  </si>
  <si>
    <t>C1 -&gt; C2</t>
  </si>
  <si>
    <t>Cat C -&gt; TSDD</t>
  </si>
  <si>
    <t>Cat C -&gt; TSPDD</t>
  </si>
  <si>
    <t>TSDD -&gt; TSPDD</t>
  </si>
  <si>
    <t>TSPDD -&gt; TSCDD</t>
  </si>
  <si>
    <t>Cat B -&gt; ITPE</t>
  </si>
  <si>
    <t>ITPE -&gt; IDTPE</t>
  </si>
  <si>
    <t>IDTPE -&gt; ICTPE 2</t>
  </si>
  <si>
    <t>IDTPE - ITPE HC</t>
  </si>
  <si>
    <t>Simulateur Bascule dans le RIFSEEP</t>
  </si>
  <si>
    <t>Situations post RIFSEEP</t>
  </si>
  <si>
    <t>PSR 2021</t>
  </si>
  <si>
    <t>Cat_C_TSDD</t>
  </si>
  <si>
    <t>Cat_C_TSPDD</t>
  </si>
  <si>
    <t>TSDD_TSPDD</t>
  </si>
  <si>
    <t>TSPDD_TSCDD</t>
  </si>
  <si>
    <t>Cat_B_ITPE</t>
  </si>
  <si>
    <t>ITPE_IDTPE</t>
  </si>
  <si>
    <t>IDTPE_ITPE_HC</t>
  </si>
  <si>
    <t>IDTPE_ICTPE_2</t>
  </si>
  <si>
    <t>gr_C2_C3</t>
  </si>
  <si>
    <t>gr_C1_C2</t>
  </si>
  <si>
    <t>IDTPE -&gt; ITPE HC</t>
  </si>
  <si>
    <t>Affectations</t>
  </si>
  <si>
    <t>Structure</t>
  </si>
  <si>
    <t>Ing_TPE</t>
  </si>
  <si>
    <t>ISS</t>
  </si>
  <si>
    <t>Grade / Fonction</t>
  </si>
  <si>
    <t>Total Dotation PSR 2021</t>
  </si>
  <si>
    <t>Service</t>
  </si>
  <si>
    <t>ITPE_ech_et_plus</t>
  </si>
  <si>
    <t>Quotié</t>
  </si>
  <si>
    <t>IFSE Mini 100%</t>
  </si>
  <si>
    <t>ITPE_ech_6_et_plus</t>
  </si>
  <si>
    <t>IFSE Mini</t>
  </si>
  <si>
    <t>RIFSEEP 2021</t>
  </si>
  <si>
    <t>CIA 2021 - situation au 01/04/2021</t>
  </si>
  <si>
    <t>IFSE Technique</t>
  </si>
  <si>
    <t>Mesures Catégo (Gain Mini)</t>
  </si>
  <si>
    <t>IFSE Servie</t>
  </si>
  <si>
    <t>IFSE 2021 provisoire</t>
  </si>
  <si>
    <t>RIFSEEP Provisoire</t>
  </si>
  <si>
    <t>Quotité</t>
  </si>
  <si>
    <t>IFSE Provisoire</t>
  </si>
  <si>
    <t>IFSE Servi</t>
  </si>
  <si>
    <t>Mesures Catégorielles</t>
  </si>
  <si>
    <t>Primes intégrés à l'IFSE</t>
  </si>
  <si>
    <t>Montant annuel Prime Intégré à l'IFSE</t>
  </si>
  <si>
    <t>Montant annuel primes versées en complément d'IFSE</t>
  </si>
  <si>
    <t>IFSE 2021</t>
  </si>
  <si>
    <t>PSR Versée</t>
  </si>
  <si>
    <t>ISS Versée</t>
  </si>
  <si>
    <t>Primes incluses versées</t>
  </si>
  <si>
    <t>Primes compléments versées</t>
  </si>
  <si>
    <t>Total Primes versées</t>
  </si>
  <si>
    <t>Reste à verser</t>
  </si>
  <si>
    <t>Montant IFSE à verser</t>
  </si>
  <si>
    <t>Primes versée en complément IFSE</t>
  </si>
  <si>
    <t>Bonifications ISS versée en complément IFSE</t>
  </si>
  <si>
    <t xml:space="preserve">Total </t>
  </si>
  <si>
    <t>Total hors bonifications</t>
  </si>
  <si>
    <t>dont bonif</t>
  </si>
  <si>
    <t>Bonfications</t>
  </si>
  <si>
    <t>RIFSEEP Versée</t>
  </si>
  <si>
    <t>Gain catégoriel</t>
  </si>
  <si>
    <t>(2) PSR 2021</t>
  </si>
  <si>
    <t>(1) + (2) = IFSE Provisoire</t>
  </si>
  <si>
    <t>IFSE Technique : Montant IFSE Servi minimum</t>
  </si>
  <si>
    <t>100% ISS</t>
  </si>
  <si>
    <t>Si Gain &lt; Mesure catégo -&gt; complemént IFSE</t>
  </si>
  <si>
    <t>Gain Indemintaire provisoire</t>
  </si>
  <si>
    <t>Gain Indeminitaire minimum</t>
  </si>
  <si>
    <t>Date d'entrée dans le ministère</t>
  </si>
  <si>
    <t>Temps de présence</t>
  </si>
  <si>
    <t>tps de présence</t>
  </si>
  <si>
    <t>ISS Théorique</t>
  </si>
  <si>
    <t>(1) Dotation ISS théorique (hors bonifications)</t>
  </si>
  <si>
    <t>Total ISS technique + PSR 2021 + autres primes</t>
  </si>
  <si>
    <t>Présent au 01/04/2021</t>
  </si>
  <si>
    <t>Liste des primes non cumulables avec le RIFSEEP :
Prime intégrée à l'IFSE :
- Indeminité de difficulté administrative
Complément d'IFSE :
- Prime informatique
- Prime technique de l'entretien, des travaux et de l'exploitation
- Indeminité pour travaux dangereux, insalubres, incommodes ou salissants
- Indeminité de régisseur
- Port de l'uniforme</t>
  </si>
  <si>
    <t>Total Dotation ISS technique</t>
  </si>
  <si>
    <t>Gain Indeminitaire minimum année pleine</t>
  </si>
  <si>
    <t>Quotité temps de travail</t>
  </si>
  <si>
    <t>Etat des versements des primes en 2021</t>
  </si>
  <si>
    <t>Primes qui seront intégrées à l'IFSE</t>
  </si>
  <si>
    <t>Primes qui seront versée en complément IFSE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</si>
  <si>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</si>
  <si>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</si>
  <si>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</si>
  <si>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</si>
  <si>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</si>
  <si>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</si>
  <si>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</si>
  <si>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</si>
  <si>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</si>
  <si>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</si>
  <si>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</si>
  <si>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Détails sur la paie de décembre</t>
  </si>
  <si>
    <t>Rappel IFSE Janvier à Novembre</t>
  </si>
  <si>
    <t>IFSE Décembre</t>
  </si>
  <si>
    <t>CIA 2021</t>
  </si>
  <si>
    <t>Dotation IFSE</t>
  </si>
  <si>
    <t>Rappel IFSE</t>
  </si>
  <si>
    <t>Rappel ISS année courante</t>
  </si>
  <si>
    <t>Rappel PSR année courante</t>
  </si>
  <si>
    <t>Rappel prime intégrée IFSE année courante</t>
  </si>
  <si>
    <t>Rappel primes compléments IFSE année courante</t>
  </si>
  <si>
    <t>Total des primes versée entre janvier et novembre</t>
  </si>
  <si>
    <t>IFSE + CIA restant due au titre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</si>
</sst>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0\ _€_-;\-* #,##0.000\ _€_-;_-* &quot;-&quot;??\ _€_-;_-@_-"/>
    <numFmt numFmtId="165" formatCode="_-* #,##0\ _€_-;\-* #,##0\ _€_-;_-* &quot;-&quot;??\ _€_-;_-@_-"/>
    <numFmt numFmtId="166" formatCode="0.000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5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20"/>
      <color theme="1"/>
      <name val="Arial"/>
      <family val="2"/>
    </font>
    <font>
      <b/>
      <sz val="11"/>
      <color theme="1"/>
      <name val="Calibri"/>
      <family val="2"/>
      <scheme val="minor"/>
    </font>
    <font>
      <sz val="16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132">
    <xf numFmtId="0" fontId="0" fillId="0" borderId="0" xfId="0"/>
    <xf numFmtId="44" fontId="0" fillId="0" borderId="0" xfId="2" applyFont="1"/>
    <xf numFmtId="164" fontId="0" fillId="0" borderId="0" xfId="1" applyNumberFormat="1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 wrapText="1"/>
    </xf>
    <xf numFmtId="164" fontId="0" fillId="0" borderId="1" xfId="1" applyNumberFormat="1" applyFont="1" applyBorder="1"/>
    <xf numFmtId="44" fontId="0" fillId="0" borderId="1" xfId="2" applyFont="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3" fontId="2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5" fillId="0" borderId="5" xfId="3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5" xfId="3" applyFont="1" applyBorder="1" applyAlignment="1">
      <alignment horizontal="center" vertical="center" wrapText="1"/>
    </xf>
    <xf numFmtId="0" fontId="7" fillId="0" borderId="5" xfId="3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 applyAlignment="1"/>
    <xf numFmtId="44" fontId="0" fillId="0" borderId="0" xfId="0" applyNumberFormat="1"/>
    <xf numFmtId="165" fontId="0" fillId="0" borderId="0" xfId="1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4" fontId="0" fillId="0" borderId="1" xfId="2" applyFont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4" borderId="0" xfId="0" applyFont="1" applyFill="1"/>
    <xf numFmtId="0" fontId="8" fillId="3" borderId="1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8" fillId="4" borderId="0" xfId="0" applyFont="1" applyFill="1" applyAlignment="1"/>
    <xf numFmtId="0" fontId="0" fillId="0" borderId="0" xfId="0" applyAlignment="1">
      <alignment horizontal="center" vertical="center"/>
    </xf>
    <xf numFmtId="0" fontId="8" fillId="4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8" fillId="4" borderId="0" xfId="0" applyNumberFormat="1" applyFont="1" applyFill="1" applyAlignment="1"/>
    <xf numFmtId="0" fontId="8" fillId="4" borderId="0" xfId="0" applyFont="1" applyFill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44" fontId="0" fillId="0" borderId="0" xfId="2" applyFont="1" applyAlignment="1">
      <alignment horizontal="center" vertical="center"/>
    </xf>
    <xf numFmtId="9" fontId="0" fillId="0" borderId="0" xfId="0" applyNumberFormat="1"/>
    <xf numFmtId="0" fontId="8" fillId="6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2" fillId="0" borderId="0" xfId="0" applyFont="1"/>
    <xf numFmtId="2" fontId="0" fillId="0" borderId="0" xfId="0" applyNumberFormat="1"/>
    <xf numFmtId="44" fontId="12" fillId="0" borderId="0" xfId="0" applyNumberFormat="1" applyFont="1"/>
    <xf numFmtId="0" fontId="8" fillId="6" borderId="7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8" fillId="14" borderId="1" xfId="0" applyFont="1" applyFill="1" applyBorder="1" applyAlignment="1">
      <alignment horizontal="center" vertical="center"/>
    </xf>
    <xf numFmtId="0" fontId="9" fillId="1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8" fillId="2" borderId="1" xfId="4" applyFont="1" applyFill="1" applyBorder="1" applyAlignment="1" applyProtection="1">
      <alignment horizontal="center" vertical="center"/>
      <protection locked="0"/>
    </xf>
    <xf numFmtId="2" fontId="8" fillId="7" borderId="1" xfId="0" applyNumberFormat="1" applyFont="1" applyFill="1" applyBorder="1" applyAlignment="1">
      <alignment horizontal="center" vertical="center"/>
    </xf>
    <xf numFmtId="0" fontId="10" fillId="13" borderId="1" xfId="0" applyFont="1" applyFill="1" applyBorder="1" applyAlignment="1" applyProtection="1">
      <alignment horizontal="center" vertical="center"/>
      <protection locked="0"/>
    </xf>
    <xf numFmtId="0" fontId="8" fillId="7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  <protection locked="0"/>
    </xf>
    <xf numFmtId="44" fontId="9" fillId="7" borderId="1" xfId="0" applyNumberFormat="1" applyFont="1" applyFill="1" applyBorder="1" applyAlignment="1">
      <alignment horizontal="center" vertical="center"/>
    </xf>
    <xf numFmtId="44" fontId="8" fillId="2" borderId="1" xfId="2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44" fontId="9" fillId="7" borderId="1" xfId="2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8" fillId="2" borderId="1" xfId="0" applyNumberFormat="1" applyFont="1" applyFill="1" applyBorder="1" applyAlignment="1" applyProtection="1">
      <alignment horizontal="center" vertical="center"/>
      <protection locked="0"/>
    </xf>
    <xf numFmtId="9" fontId="8" fillId="7" borderId="1" xfId="4" applyFont="1" applyFill="1" applyBorder="1" applyAlignment="1">
      <alignment horizontal="center" vertical="center"/>
    </xf>
    <xf numFmtId="14" fontId="0" fillId="0" borderId="0" xfId="0" applyNumberFormat="1"/>
    <xf numFmtId="10" fontId="0" fillId="0" borderId="0" xfId="4" applyNumberFormat="1" applyFont="1"/>
    <xf numFmtId="44" fontId="0" fillId="0" borderId="0" xfId="0" applyNumberFormat="1" applyAlignment="1">
      <alignment horizontal="center" vertical="center"/>
    </xf>
    <xf numFmtId="44" fontId="8" fillId="15" borderId="1" xfId="2" applyFont="1" applyFill="1" applyBorder="1" applyAlignment="1">
      <alignment horizontal="right" vertical="center"/>
    </xf>
    <xf numFmtId="44" fontId="9" fillId="15" borderId="1" xfId="2" applyFont="1" applyFill="1" applyBorder="1" applyAlignment="1">
      <alignment horizontal="right" vertical="center"/>
    </xf>
    <xf numFmtId="44" fontId="8" fillId="5" borderId="1" xfId="2" applyFont="1" applyFill="1" applyBorder="1" applyAlignment="1">
      <alignment horizontal="right" vertical="center"/>
    </xf>
    <xf numFmtId="44" fontId="9" fillId="5" borderId="1" xfId="2" applyFont="1" applyFill="1" applyBorder="1" applyAlignment="1">
      <alignment horizontal="right" vertical="center"/>
    </xf>
    <xf numFmtId="9" fontId="0" fillId="0" borderId="0" xfId="0" applyNumberFormat="1" applyFont="1"/>
    <xf numFmtId="44" fontId="0" fillId="0" borderId="0" xfId="0" applyNumberFormat="1" applyFont="1"/>
    <xf numFmtId="0" fontId="9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44" fontId="8" fillId="2" borderId="1" xfId="2" applyFont="1" applyFill="1" applyBorder="1" applyAlignment="1" applyProtection="1">
      <alignment horizontal="center" vertical="center"/>
      <protection locked="0" hidden="1"/>
    </xf>
    <xf numFmtId="44" fontId="9" fillId="7" borderId="1" xfId="2" applyFont="1" applyFill="1" applyBorder="1" applyAlignment="1" applyProtection="1">
      <alignment horizontal="center" vertical="center"/>
      <protection hidden="1"/>
    </xf>
    <xf numFmtId="14" fontId="0" fillId="0" borderId="0" xfId="0" applyNumberFormat="1" applyAlignment="1">
      <alignment horizontal="center" vertical="center"/>
    </xf>
    <xf numFmtId="166" fontId="0" fillId="0" borderId="0" xfId="4" applyNumberFormat="1" applyFont="1" applyAlignment="1">
      <alignment horizontal="center" vertical="center"/>
    </xf>
    <xf numFmtId="0" fontId="11" fillId="12" borderId="0" xfId="0" applyFont="1" applyFill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9" fillId="8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4" fontId="9" fillId="10" borderId="6" xfId="2" applyFont="1" applyFill="1" applyBorder="1" applyAlignment="1" applyProtection="1">
      <alignment horizontal="center" vertical="center"/>
      <protection hidden="1"/>
    </xf>
    <xf numFmtId="44" fontId="9" fillId="10" borderId="7" xfId="2" applyFont="1" applyFill="1" applyBorder="1" applyAlignment="1" applyProtection="1">
      <alignment horizontal="center" vertical="center"/>
      <protection hidden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15" fillId="11" borderId="1" xfId="0" applyFont="1" applyFill="1" applyBorder="1" applyAlignment="1">
      <alignment horizontal="center" vertical="center"/>
    </xf>
    <xf numFmtId="0" fontId="9" fillId="9" borderId="6" xfId="0" applyFont="1" applyFill="1" applyBorder="1" applyAlignment="1">
      <alignment horizontal="center" vertical="center"/>
    </xf>
    <xf numFmtId="0" fontId="9" fillId="9" borderId="7" xfId="0" applyFont="1" applyFill="1" applyBorder="1" applyAlignment="1">
      <alignment horizontal="center" vertical="center"/>
    </xf>
    <xf numFmtId="0" fontId="10" fillId="13" borderId="1" xfId="0" applyFont="1" applyFill="1" applyBorder="1" applyAlignment="1">
      <alignment horizontal="center" vertical="center"/>
    </xf>
    <xf numFmtId="44" fontId="15" fillId="11" borderId="1" xfId="2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44" fontId="15" fillId="11" borderId="1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44" fontId="8" fillId="10" borderId="6" xfId="2" applyFont="1" applyFill="1" applyBorder="1" applyAlignment="1" applyProtection="1">
      <alignment horizontal="right" vertical="center"/>
      <protection hidden="1"/>
    </xf>
    <xf numFmtId="44" fontId="8" fillId="10" borderId="7" xfId="2" applyFont="1" applyFill="1" applyBorder="1" applyAlignment="1" applyProtection="1">
      <alignment horizontal="right" vertical="center"/>
      <protection hidden="1"/>
    </xf>
    <xf numFmtId="0" fontId="8" fillId="3" borderId="1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/>
    </xf>
    <xf numFmtId="0" fontId="9" fillId="8" borderId="6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/>
    </xf>
    <xf numFmtId="0" fontId="9" fillId="8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4" fontId="0" fillId="0" borderId="1" xfId="2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5">
    <cellStyle name="Milliers" xfId="1" builtinId="3"/>
    <cellStyle name="Monétaire" xfId="2" builtinId="4"/>
    <cellStyle name="Normal" xfId="0" builtinId="0"/>
    <cellStyle name="Normal 2" xfId="3"/>
    <cellStyle name="Pourcentag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9</xdr:row>
      <xdr:rowOff>85724</xdr:rowOff>
    </xdr:from>
    <xdr:to>
      <xdr:col>7</xdr:col>
      <xdr:colOff>722943</xdr:colOff>
      <xdr:row>19</xdr:row>
      <xdr:rowOff>28575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5600" y="1619249"/>
          <a:ext cx="2808918" cy="18764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imulateur%20Bascule%20RIFSEEP%20Sans%20changement%20de%20situation%20en%202020%20et%20en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tat versement primes 2021"/>
      <sheetName val="(2) Simulation bascule RIFSEEP"/>
      <sheetName val="Base de données"/>
      <sheetName val="IFSE Technique"/>
      <sheetName val="Coef de Service ISS"/>
      <sheetName val="Coef de Service ISS (2)"/>
      <sheetName val="Liste Service"/>
    </sheetNames>
    <sheetDataSet>
      <sheetData sheetId="0"/>
      <sheetData sheetId="1"/>
      <sheetData sheetId="2">
        <row r="11">
          <cell r="C11" t="str">
            <v>Ingenieur_TPE</v>
          </cell>
          <cell r="D11" t="str">
            <v>Tech_Sup_DD</v>
          </cell>
          <cell r="E11" t="str">
            <v>Dessinateurs</v>
          </cell>
          <cell r="F11" t="str">
            <v>Expert_Tech</v>
          </cell>
        </row>
        <row r="48">
          <cell r="D48" t="str">
            <v>DREAL</v>
          </cell>
          <cell r="E48" t="str">
            <v>DDI</v>
          </cell>
          <cell r="F48" t="str">
            <v>DEAL</v>
          </cell>
          <cell r="G48" t="str">
            <v>DIR</v>
          </cell>
          <cell r="H48" t="str">
            <v>Meteo_France</v>
          </cell>
          <cell r="I48" t="str">
            <v>DIRM</v>
          </cell>
          <cell r="J48" t="str">
            <v>Services_a_competence_nationale</v>
          </cell>
          <cell r="K48" t="str">
            <v>Etablissement_Public</v>
          </cell>
          <cell r="L48" t="str">
            <v>Directions_Service_AC_école_et_EP_autres_que_CEREMA_VNF_ANCOLS</v>
          </cell>
          <cell r="M48" t="str">
            <v>Autres_Structures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9"/>
  <sheetViews>
    <sheetView tabSelected="1" workbookViewId="0">
      <selection activeCell="C7" sqref="C7"/>
    </sheetView>
  </sheetViews>
  <sheetFormatPr baseColWidth="10" defaultColWidth="9.140625" defaultRowHeight="15" x14ac:dyDescent="0.25"/>
  <cols>
    <col min="2" max="2" width="11.5703125" bestFit="1" customWidth="1"/>
    <col min="3" max="3" width="14.140625" customWidth="1"/>
    <col min="4" max="4" width="14.28515625" customWidth="1"/>
    <col min="5" max="5" width="14.5703125" customWidth="1"/>
    <col min="6" max="6" width="17.5703125" customWidth="1"/>
  </cols>
  <sheetData>
    <row r="1" spans="1:29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</row>
    <row r="2" spans="1:29" ht="15" customHeight="1" x14ac:dyDescent="0.25">
      <c r="A2" s="39"/>
      <c r="B2" s="91" t="s">
        <v>441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</row>
    <row r="3" spans="1:29" ht="15" customHeight="1" x14ac:dyDescent="0.25">
      <c r="A3" s="39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</row>
    <row r="4" spans="1:29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</row>
    <row r="5" spans="1:29" ht="56.25" customHeight="1" x14ac:dyDescent="0.25">
      <c r="A5" s="39"/>
      <c r="B5" s="39"/>
      <c r="C5" s="40" t="s">
        <v>384</v>
      </c>
      <c r="D5" s="40" t="s">
        <v>1</v>
      </c>
      <c r="E5" s="86" t="s">
        <v>442</v>
      </c>
      <c r="F5" s="86" t="s">
        <v>443</v>
      </c>
      <c r="G5" s="39"/>
      <c r="H5" s="92" t="s">
        <v>437</v>
      </c>
      <c r="I5" s="92"/>
      <c r="J5" s="92"/>
      <c r="K5" s="92"/>
      <c r="L5" s="92"/>
      <c r="M5" s="92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</row>
    <row r="6" spans="1:29" x14ac:dyDescent="0.25">
      <c r="A6" s="39"/>
      <c r="B6" s="40" t="s">
        <v>444</v>
      </c>
      <c r="C6" s="70"/>
      <c r="D6" s="70"/>
      <c r="E6" s="70"/>
      <c r="F6" s="87"/>
      <c r="G6" s="39"/>
      <c r="H6" s="92"/>
      <c r="I6" s="92"/>
      <c r="J6" s="92"/>
      <c r="K6" s="92"/>
      <c r="L6" s="92"/>
      <c r="M6" s="92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</row>
    <row r="7" spans="1:29" x14ac:dyDescent="0.25">
      <c r="A7" s="39"/>
      <c r="B7" s="40" t="s">
        <v>445</v>
      </c>
      <c r="C7" s="70"/>
      <c r="D7" s="70"/>
      <c r="E7" s="70"/>
      <c r="F7" s="87"/>
      <c r="G7" s="39"/>
      <c r="H7" s="92"/>
      <c r="I7" s="92"/>
      <c r="J7" s="92"/>
      <c r="K7" s="92"/>
      <c r="L7" s="92"/>
      <c r="M7" s="92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</row>
    <row r="8" spans="1:29" x14ac:dyDescent="0.25">
      <c r="A8" s="39"/>
      <c r="B8" s="40" t="s">
        <v>446</v>
      </c>
      <c r="C8" s="70"/>
      <c r="D8" s="70"/>
      <c r="E8" s="70"/>
      <c r="F8" s="87"/>
      <c r="G8" s="39"/>
      <c r="H8" s="92"/>
      <c r="I8" s="92"/>
      <c r="J8" s="92"/>
      <c r="K8" s="92"/>
      <c r="L8" s="92"/>
      <c r="M8" s="92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</row>
    <row r="9" spans="1:29" x14ac:dyDescent="0.25">
      <c r="A9" s="39"/>
      <c r="B9" s="40" t="s">
        <v>447</v>
      </c>
      <c r="C9" s="70"/>
      <c r="D9" s="70"/>
      <c r="E9" s="70"/>
      <c r="F9" s="87"/>
      <c r="G9" s="39"/>
      <c r="H9" s="92"/>
      <c r="I9" s="92"/>
      <c r="J9" s="92"/>
      <c r="K9" s="92"/>
      <c r="L9" s="92"/>
      <c r="M9" s="92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</row>
    <row r="10" spans="1:29" x14ac:dyDescent="0.25">
      <c r="A10" s="39"/>
      <c r="B10" s="40" t="s">
        <v>448</v>
      </c>
      <c r="C10" s="70"/>
      <c r="D10" s="70"/>
      <c r="E10" s="70"/>
      <c r="F10" s="87"/>
      <c r="G10" s="39"/>
      <c r="H10" s="92"/>
      <c r="I10" s="92"/>
      <c r="J10" s="92"/>
      <c r="K10" s="92"/>
      <c r="L10" s="92"/>
      <c r="M10" s="92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</row>
    <row r="11" spans="1:29" x14ac:dyDescent="0.25">
      <c r="A11" s="39"/>
      <c r="B11" s="40" t="s">
        <v>449</v>
      </c>
      <c r="C11" s="70"/>
      <c r="D11" s="70"/>
      <c r="E11" s="70"/>
      <c r="F11" s="87"/>
      <c r="G11" s="39"/>
      <c r="H11" s="92"/>
      <c r="I11" s="92"/>
      <c r="J11" s="92"/>
      <c r="K11" s="92"/>
      <c r="L11" s="92"/>
      <c r="M11" s="92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</row>
    <row r="12" spans="1:29" x14ac:dyDescent="0.25">
      <c r="A12" s="39"/>
      <c r="B12" s="40" t="s">
        <v>450</v>
      </c>
      <c r="C12" s="70"/>
      <c r="D12" s="70"/>
      <c r="E12" s="70"/>
      <c r="F12" s="87"/>
      <c r="G12" s="39"/>
      <c r="H12" s="92"/>
      <c r="I12" s="92"/>
      <c r="J12" s="92"/>
      <c r="K12" s="92"/>
      <c r="L12" s="92"/>
      <c r="M12" s="92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</row>
    <row r="13" spans="1:29" x14ac:dyDescent="0.25">
      <c r="A13" s="39"/>
      <c r="B13" s="40" t="s">
        <v>451</v>
      </c>
      <c r="C13" s="70"/>
      <c r="D13" s="70"/>
      <c r="E13" s="70"/>
      <c r="F13" s="87"/>
      <c r="G13" s="39"/>
      <c r="H13" s="92"/>
      <c r="I13" s="92"/>
      <c r="J13" s="92"/>
      <c r="K13" s="92"/>
      <c r="L13" s="92"/>
      <c r="M13" s="92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</row>
    <row r="14" spans="1:29" x14ac:dyDescent="0.25">
      <c r="A14" s="39"/>
      <c r="B14" s="40" t="s">
        <v>452</v>
      </c>
      <c r="C14" s="70"/>
      <c r="D14" s="70"/>
      <c r="E14" s="70"/>
      <c r="F14" s="87"/>
      <c r="G14" s="39"/>
      <c r="H14" s="92"/>
      <c r="I14" s="92"/>
      <c r="J14" s="92"/>
      <c r="K14" s="92"/>
      <c r="L14" s="92"/>
      <c r="M14" s="92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</row>
    <row r="15" spans="1:29" x14ac:dyDescent="0.25">
      <c r="A15" s="39"/>
      <c r="B15" s="40" t="s">
        <v>453</v>
      </c>
      <c r="C15" s="70"/>
      <c r="D15" s="70"/>
      <c r="E15" s="70"/>
      <c r="F15" s="87"/>
      <c r="G15" s="39"/>
      <c r="H15" s="92"/>
      <c r="I15" s="92"/>
      <c r="J15" s="92"/>
      <c r="K15" s="92"/>
      <c r="L15" s="92"/>
      <c r="M15" s="92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</row>
    <row r="16" spans="1:29" x14ac:dyDescent="0.25">
      <c r="A16" s="39"/>
      <c r="B16" s="40" t="s">
        <v>454</v>
      </c>
      <c r="C16" s="70"/>
      <c r="D16" s="70"/>
      <c r="E16" s="70"/>
      <c r="F16" s="87"/>
      <c r="G16" s="39"/>
      <c r="H16" s="92"/>
      <c r="I16" s="92"/>
      <c r="J16" s="92"/>
      <c r="K16" s="92"/>
      <c r="L16" s="92"/>
      <c r="M16" s="92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</row>
    <row r="17" spans="1:29" x14ac:dyDescent="0.25">
      <c r="A17" s="39"/>
      <c r="B17" s="85" t="s">
        <v>213</v>
      </c>
      <c r="C17" s="88">
        <f>SUM(C6:C16)</f>
        <v>0</v>
      </c>
      <c r="D17" s="88">
        <f>SUM(D6:D16)</f>
        <v>0</v>
      </c>
      <c r="E17" s="88">
        <f t="shared" ref="E17:F17" si="0">SUM(E6:E16)</f>
        <v>0</v>
      </c>
      <c r="F17" s="88">
        <f t="shared" si="0"/>
        <v>0</v>
      </c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</row>
    <row r="18" spans="1:29" x14ac:dyDescent="0.25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</row>
    <row r="19" spans="1:29" x14ac:dyDescent="0.25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</row>
    <row r="20" spans="1:29" x14ac:dyDescent="0.25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</row>
    <row r="21" spans="1:29" x14ac:dyDescent="0.25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</row>
    <row r="22" spans="1:29" x14ac:dyDescent="0.25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</row>
    <row r="23" spans="1:29" x14ac:dyDescent="0.25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</row>
    <row r="24" spans="1:29" x14ac:dyDescent="0.25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</row>
    <row r="25" spans="1:29" x14ac:dyDescent="0.2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</row>
    <row r="26" spans="1:29" x14ac:dyDescent="0.25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</row>
    <row r="27" spans="1:29" x14ac:dyDescent="0.25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</row>
    <row r="28" spans="1:29" x14ac:dyDescent="0.25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</row>
    <row r="29" spans="1:29" x14ac:dyDescent="0.25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</row>
    <row r="30" spans="1:29" x14ac:dyDescent="0.2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</row>
    <row r="31" spans="1:29" x14ac:dyDescent="0.25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</row>
    <row r="32" spans="1:29" x14ac:dyDescent="0.2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</row>
    <row r="33" spans="1:29" x14ac:dyDescent="0.2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</row>
    <row r="34" spans="1:29" x14ac:dyDescent="0.2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</row>
    <row r="35" spans="1:29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</row>
    <row r="36" spans="1:29" x14ac:dyDescent="0.2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</row>
    <row r="37" spans="1:29" x14ac:dyDescent="0.25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</row>
    <row r="38" spans="1:29" x14ac:dyDescent="0.25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</row>
    <row r="39" spans="1:29" x14ac:dyDescent="0.25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</row>
    <row r="40" spans="1:29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</row>
    <row r="41" spans="1:29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</row>
    <row r="42" spans="1:29" x14ac:dyDescent="0.25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</row>
    <row r="43" spans="1:29" x14ac:dyDescent="0.25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</row>
    <row r="44" spans="1:29" x14ac:dyDescent="0.25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</row>
    <row r="45" spans="1:29" x14ac:dyDescent="0.2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</row>
    <row r="46" spans="1:29" x14ac:dyDescent="0.2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</row>
    <row r="47" spans="1:29" x14ac:dyDescent="0.25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</row>
    <row r="48" spans="1:29" x14ac:dyDescent="0.25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</row>
    <row r="49" spans="1:29" x14ac:dyDescent="0.25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</row>
    <row r="50" spans="1:29" x14ac:dyDescent="0.25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</row>
    <row r="51" spans="1:29" x14ac:dyDescent="0.25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</row>
    <row r="52" spans="1:29" x14ac:dyDescent="0.25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</row>
    <row r="53" spans="1:29" x14ac:dyDescent="0.2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</row>
    <row r="54" spans="1:29" x14ac:dyDescent="0.25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</row>
    <row r="55" spans="1:29" x14ac:dyDescent="0.25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</row>
    <row r="56" spans="1:29" x14ac:dyDescent="0.25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</row>
    <row r="57" spans="1:29" x14ac:dyDescent="0.25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</row>
    <row r="58" spans="1:29" x14ac:dyDescent="0.25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</row>
    <row r="59" spans="1:29" x14ac:dyDescent="0.25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</row>
    <row r="60" spans="1:29" x14ac:dyDescent="0.25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</row>
    <row r="61" spans="1:29" x14ac:dyDescent="0.25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</row>
    <row r="62" spans="1:29" x14ac:dyDescent="0.25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</row>
    <row r="63" spans="1:29" x14ac:dyDescent="0.25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</row>
    <row r="64" spans="1:29" x14ac:dyDescent="0.25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</row>
    <row r="65" spans="1:29" x14ac:dyDescent="0.25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</row>
    <row r="66" spans="1:29" x14ac:dyDescent="0.25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</row>
    <row r="67" spans="1:29" x14ac:dyDescent="0.25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</row>
    <row r="68" spans="1:29" x14ac:dyDescent="0.25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</row>
    <row r="69" spans="1:29" x14ac:dyDescent="0.25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</row>
    <row r="70" spans="1:29" x14ac:dyDescent="0.25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</row>
    <row r="71" spans="1:29" x14ac:dyDescent="0.25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</row>
    <row r="72" spans="1:29" x14ac:dyDescent="0.25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</row>
    <row r="73" spans="1:29" x14ac:dyDescent="0.25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</row>
    <row r="74" spans="1:29" x14ac:dyDescent="0.25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</row>
    <row r="75" spans="1:29" x14ac:dyDescent="0.25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</row>
    <row r="76" spans="1:29" x14ac:dyDescent="0.25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</row>
    <row r="77" spans="1:29" x14ac:dyDescent="0.25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</row>
    <row r="78" spans="1:29" x14ac:dyDescent="0.25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</row>
    <row r="79" spans="1:29" x14ac:dyDescent="0.25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</row>
    <row r="80" spans="1:29" x14ac:dyDescent="0.25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</row>
    <row r="81" spans="1:29" x14ac:dyDescent="0.25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</row>
    <row r="82" spans="1:29" x14ac:dyDescent="0.25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</row>
    <row r="83" spans="1:29" x14ac:dyDescent="0.25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</row>
    <row r="84" spans="1:29" x14ac:dyDescent="0.25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</row>
    <row r="85" spans="1:29" x14ac:dyDescent="0.25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</row>
    <row r="86" spans="1:29" x14ac:dyDescent="0.25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</row>
    <row r="87" spans="1:29" x14ac:dyDescent="0.25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</row>
    <row r="88" spans="1:29" x14ac:dyDescent="0.25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</row>
    <row r="89" spans="1:29" x14ac:dyDescent="0.25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</row>
  </sheetData>
  <sheetProtection algorithmName="SHA-512" hashValue="jQ1aJeNVnl9VLfX7dqS07chVlBJnJ8sxbkS+SaXKfb6qfWACdJ6Q6aMNR+zYK/v+Dq5U4nOMdLU35YGgssrMbQ==" saltValue="9r9Jg3VrWycl2/B74pj3HQ==" spinCount="100000" sheet="1" objects="1" scenarios="1" selectLockedCells="1"/>
  <mergeCells count="2">
    <mergeCell ref="B2:M3"/>
    <mergeCell ref="H5:M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7"/>
  <sheetViews>
    <sheetView topLeftCell="A4" zoomScaleNormal="100" workbookViewId="0">
      <selection activeCell="D12" sqref="D12"/>
    </sheetView>
  </sheetViews>
  <sheetFormatPr baseColWidth="10" defaultRowHeight="15" x14ac:dyDescent="0.25"/>
  <cols>
    <col min="2" max="2" width="18.5703125" customWidth="1"/>
    <col min="3" max="3" width="29.7109375" style="35" customWidth="1"/>
    <col min="4" max="4" width="44" style="71" customWidth="1"/>
    <col min="5" max="5" width="11.42578125" customWidth="1"/>
    <col min="9" max="9" width="45.7109375" customWidth="1"/>
    <col min="10" max="10" width="17.85546875" bestFit="1" customWidth="1"/>
    <col min="11" max="11" width="20.42578125" customWidth="1"/>
    <col min="12" max="12" width="19.140625" customWidth="1"/>
    <col min="14" max="14" width="13.42578125" bestFit="1" customWidth="1"/>
  </cols>
  <sheetData>
    <row r="1" spans="1:20" x14ac:dyDescent="0.25">
      <c r="A1" s="42"/>
      <c r="B1" s="42"/>
      <c r="C1" s="42"/>
      <c r="D1" s="38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20" ht="15" customHeight="1" x14ac:dyDescent="0.25">
      <c r="A2" s="42"/>
      <c r="B2" s="91" t="s">
        <v>367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42"/>
      <c r="N2" s="42"/>
      <c r="O2" s="42"/>
      <c r="P2" s="42"/>
      <c r="Q2" s="42"/>
      <c r="R2" s="42"/>
      <c r="S2" s="42"/>
      <c r="T2" s="42"/>
    </row>
    <row r="3" spans="1:20" ht="15" customHeight="1" x14ac:dyDescent="0.25">
      <c r="A3" s="42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42"/>
      <c r="N3" s="42"/>
      <c r="O3" s="42"/>
      <c r="P3" s="42"/>
      <c r="Q3" s="42"/>
      <c r="R3" s="42"/>
      <c r="S3" s="42"/>
      <c r="T3" s="42"/>
    </row>
    <row r="4" spans="1:20" ht="15" customHeight="1" x14ac:dyDescent="0.25">
      <c r="A4" s="42"/>
      <c r="B4" s="42"/>
      <c r="C4" s="42"/>
      <c r="D4" s="38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</row>
    <row r="5" spans="1:20" ht="15" customHeight="1" x14ac:dyDescent="0.25">
      <c r="A5" s="42"/>
      <c r="B5" s="93" t="s">
        <v>368</v>
      </c>
      <c r="C5" s="93"/>
      <c r="D5" s="93"/>
      <c r="E5" s="42"/>
      <c r="F5" s="98" t="s">
        <v>353</v>
      </c>
      <c r="G5" s="98"/>
      <c r="H5" s="42"/>
      <c r="I5" s="93" t="s">
        <v>393</v>
      </c>
      <c r="J5" s="93"/>
      <c r="K5" s="93"/>
      <c r="L5" s="93"/>
      <c r="M5" s="42"/>
      <c r="N5" s="42"/>
      <c r="O5" s="42"/>
      <c r="P5" s="42"/>
      <c r="Q5" s="42"/>
      <c r="R5" s="42"/>
      <c r="S5" s="42"/>
      <c r="T5" s="42"/>
    </row>
    <row r="6" spans="1:20" x14ac:dyDescent="0.25">
      <c r="A6" s="42"/>
      <c r="B6" s="103" t="s">
        <v>430</v>
      </c>
      <c r="C6" s="104"/>
      <c r="D6" s="74"/>
      <c r="E6" s="42"/>
      <c r="F6" s="108" t="s">
        <v>354</v>
      </c>
      <c r="G6" s="108"/>
      <c r="H6" s="42"/>
      <c r="I6" s="106" t="s">
        <v>407</v>
      </c>
      <c r="J6" s="107"/>
      <c r="K6" s="106" t="s">
        <v>394</v>
      </c>
      <c r="L6" s="107"/>
      <c r="M6" s="42"/>
      <c r="N6" s="42"/>
      <c r="O6" s="42"/>
      <c r="P6" s="42"/>
      <c r="Q6" s="42"/>
      <c r="R6" s="42"/>
      <c r="S6" s="42"/>
      <c r="T6" s="42"/>
    </row>
    <row r="7" spans="1:20" x14ac:dyDescent="0.25">
      <c r="A7" s="42"/>
      <c r="B7" s="103" t="s">
        <v>431</v>
      </c>
      <c r="C7" s="104"/>
      <c r="D7" s="75" t="str">
        <f>IF(D6="","",'Base de données'!B50)</f>
        <v/>
      </c>
      <c r="E7" s="42"/>
      <c r="F7" s="41"/>
      <c r="G7" s="41"/>
      <c r="H7" s="42"/>
      <c r="I7" s="54" t="s">
        <v>381</v>
      </c>
      <c r="J7" s="66"/>
      <c r="K7" s="59" t="s">
        <v>381</v>
      </c>
      <c r="L7" s="80" t="str">
        <f>IF(J7="","",J7)</f>
        <v/>
      </c>
      <c r="M7" s="42"/>
      <c r="N7" s="42"/>
      <c r="O7" s="42"/>
      <c r="P7" s="42"/>
      <c r="Q7" s="42"/>
      <c r="R7" s="42"/>
      <c r="S7" s="42"/>
      <c r="T7" s="42"/>
    </row>
    <row r="8" spans="1:20" ht="15" customHeight="1" x14ac:dyDescent="0.25">
      <c r="A8" s="42"/>
      <c r="B8" s="94" t="s">
        <v>433</v>
      </c>
      <c r="C8" s="40" t="s">
        <v>201</v>
      </c>
      <c r="D8" s="66"/>
      <c r="E8" s="42"/>
      <c r="F8" s="42"/>
      <c r="G8" s="42"/>
      <c r="H8" s="42"/>
      <c r="I8" s="61" t="s">
        <v>434</v>
      </c>
      <c r="J8" s="79">
        <f>IF(D17=0,0,'IFSE Technique'!B12)</f>
        <v>0</v>
      </c>
      <c r="K8" s="105" t="s">
        <v>214</v>
      </c>
      <c r="L8" s="113">
        <f>IF(L7="",0,IF('IFSE Technique'!B16="non",0,'Base de données'!E42))</f>
        <v>0</v>
      </c>
      <c r="M8" s="42"/>
      <c r="N8" s="42"/>
      <c r="O8" s="42"/>
      <c r="P8" s="42"/>
      <c r="Q8" s="42"/>
      <c r="R8" s="42"/>
      <c r="S8" s="42"/>
      <c r="T8" s="42"/>
    </row>
    <row r="9" spans="1:20" ht="15.75" customHeight="1" x14ac:dyDescent="0.25">
      <c r="A9" s="42"/>
      <c r="B9" s="95"/>
      <c r="C9" s="40" t="s">
        <v>202</v>
      </c>
      <c r="D9" s="66"/>
      <c r="E9" s="41"/>
      <c r="F9" s="41"/>
      <c r="G9" s="41"/>
      <c r="H9" s="42"/>
      <c r="I9" s="61" t="s">
        <v>423</v>
      </c>
      <c r="J9" s="79">
        <f>IF(D9="",0,D22)</f>
        <v>0</v>
      </c>
      <c r="K9" s="105"/>
      <c r="L9" s="113"/>
      <c r="M9" s="42"/>
      <c r="N9" s="42"/>
      <c r="O9" s="42"/>
      <c r="P9" s="42"/>
      <c r="Q9" s="42"/>
      <c r="R9" s="42"/>
      <c r="S9" s="42"/>
      <c r="T9" s="42"/>
    </row>
    <row r="10" spans="1:20" ht="15.75" customHeight="1" x14ac:dyDescent="0.25">
      <c r="A10" s="42"/>
      <c r="B10" s="95"/>
      <c r="C10" s="40" t="s">
        <v>355</v>
      </c>
      <c r="D10" s="64"/>
      <c r="E10" s="41"/>
      <c r="F10" s="41"/>
      <c r="G10" s="41"/>
      <c r="H10" s="42"/>
      <c r="I10" s="62" t="s">
        <v>424</v>
      </c>
      <c r="J10" s="80">
        <f>J9+J8</f>
        <v>0</v>
      </c>
      <c r="K10" s="105"/>
      <c r="L10" s="113"/>
      <c r="M10" s="42"/>
      <c r="N10" s="42"/>
      <c r="O10" s="42"/>
      <c r="P10" s="42"/>
      <c r="Q10" s="42"/>
      <c r="R10" s="42"/>
      <c r="S10" s="42"/>
      <c r="T10" s="42"/>
    </row>
    <row r="11" spans="1:20" ht="15.75" customHeight="1" x14ac:dyDescent="0.25">
      <c r="A11" s="42"/>
      <c r="B11" s="95"/>
      <c r="C11" s="40" t="s">
        <v>382</v>
      </c>
      <c r="D11" s="66"/>
      <c r="E11" s="41"/>
      <c r="F11" s="41"/>
      <c r="G11" s="41"/>
      <c r="H11" s="42"/>
      <c r="I11" s="54" t="s">
        <v>425</v>
      </c>
      <c r="J11" s="81">
        <f>IF(J10=0,0,'IFSE Technique'!I8)</f>
        <v>0</v>
      </c>
      <c r="K11" s="105"/>
      <c r="L11" s="113"/>
      <c r="M11" s="42"/>
      <c r="N11" s="48"/>
      <c r="O11" s="42"/>
      <c r="P11" s="42"/>
      <c r="Q11" s="42"/>
      <c r="R11" s="42"/>
      <c r="S11" s="42"/>
      <c r="T11" s="42"/>
    </row>
    <row r="12" spans="1:20" ht="15.75" customHeight="1" x14ac:dyDescent="0.25">
      <c r="A12" s="42"/>
      <c r="B12" s="95"/>
      <c r="C12" s="40" t="s">
        <v>209</v>
      </c>
      <c r="D12" s="66"/>
      <c r="E12" s="41"/>
      <c r="F12" s="41"/>
      <c r="G12" s="41"/>
      <c r="H12" s="42"/>
      <c r="I12" s="51" t="s">
        <v>402</v>
      </c>
      <c r="J12" s="82">
        <f>IF(J9=0,0,'IFSE Technique'!I10)</f>
        <v>0</v>
      </c>
      <c r="K12" s="105"/>
      <c r="L12" s="113"/>
      <c r="M12" s="42"/>
      <c r="N12" s="42"/>
      <c r="O12" s="42"/>
      <c r="P12" s="42"/>
      <c r="Q12" s="42"/>
      <c r="R12" s="42"/>
      <c r="S12" s="42"/>
      <c r="T12" s="42"/>
    </row>
    <row r="13" spans="1:20" ht="15" customHeight="1" x14ac:dyDescent="0.25">
      <c r="A13" s="42"/>
      <c r="B13" s="95"/>
      <c r="C13" s="40" t="s">
        <v>212</v>
      </c>
      <c r="D13" s="67" t="str">
        <f>IF(D12="","",CMI!B17)</f>
        <v/>
      </c>
      <c r="E13" s="41"/>
      <c r="F13" s="41"/>
      <c r="G13" s="41"/>
      <c r="H13" s="42"/>
      <c r="I13" s="54" t="s">
        <v>403</v>
      </c>
      <c r="J13" s="81">
        <f>IF(D22=0,0,'IFSE Technique'!B25)</f>
        <v>0</v>
      </c>
      <c r="K13" s="105"/>
      <c r="L13" s="113"/>
      <c r="M13" s="42"/>
      <c r="N13" s="42"/>
      <c r="O13" s="42"/>
      <c r="P13" s="42"/>
      <c r="Q13" s="42"/>
      <c r="R13" s="42"/>
      <c r="S13" s="42"/>
      <c r="T13" s="42"/>
    </row>
    <row r="14" spans="1:20" ht="15" customHeight="1" x14ac:dyDescent="0.25">
      <c r="A14" s="42"/>
      <c r="B14" s="95"/>
      <c r="C14" s="40" t="s">
        <v>216</v>
      </c>
      <c r="D14" s="67" t="str">
        <f>IF(D9="","",'Base de données'!E37)</f>
        <v/>
      </c>
      <c r="E14" s="41"/>
      <c r="F14" s="41"/>
      <c r="G14" s="41"/>
      <c r="H14" s="42"/>
      <c r="I14" s="49" t="s">
        <v>404</v>
      </c>
      <c r="J14" s="81">
        <f>D23</f>
        <v>0</v>
      </c>
      <c r="K14" s="105"/>
      <c r="L14" s="113"/>
      <c r="M14" s="42"/>
      <c r="N14" s="42"/>
      <c r="O14" s="42"/>
      <c r="P14" s="42"/>
      <c r="Q14" s="42"/>
      <c r="R14" s="42"/>
      <c r="S14" s="42"/>
      <c r="T14" s="42"/>
    </row>
    <row r="15" spans="1:20" ht="15" customHeight="1" x14ac:dyDescent="0.25">
      <c r="A15" s="42"/>
      <c r="B15" s="95"/>
      <c r="C15" s="40" t="s">
        <v>351</v>
      </c>
      <c r="D15" s="68"/>
      <c r="E15" s="41"/>
      <c r="F15" s="41"/>
      <c r="G15" s="41"/>
      <c r="H15" s="42"/>
      <c r="I15" s="49" t="s">
        <v>415</v>
      </c>
      <c r="J15" s="81">
        <f>D24</f>
        <v>0</v>
      </c>
      <c r="K15" s="105"/>
      <c r="L15" s="113"/>
      <c r="M15" s="42"/>
      <c r="N15" s="42"/>
      <c r="O15" s="42"/>
      <c r="P15" s="42"/>
      <c r="Q15" s="42"/>
      <c r="R15" s="42"/>
      <c r="S15" s="42"/>
      <c r="T15" s="42"/>
    </row>
    <row r="16" spans="1:20" ht="15" customHeight="1" x14ac:dyDescent="0.25">
      <c r="A16" s="42"/>
      <c r="B16" s="95"/>
      <c r="C16" s="40" t="s">
        <v>215</v>
      </c>
      <c r="D16" s="65" t="str">
        <f>IF(D12="","",'Base de données'!E38)</f>
        <v/>
      </c>
      <c r="E16" s="41"/>
      <c r="F16" s="41"/>
      <c r="G16" s="41"/>
      <c r="H16" s="42"/>
      <c r="I16" s="60" t="s">
        <v>416</v>
      </c>
      <c r="J16" s="81">
        <f>IF(J10=0,0,'IFSE Technique'!B6)</f>
        <v>0</v>
      </c>
      <c r="K16" s="105"/>
      <c r="L16" s="113"/>
      <c r="M16" s="48"/>
      <c r="N16" s="48"/>
      <c r="O16" s="42"/>
      <c r="P16" s="42"/>
      <c r="Q16" s="42"/>
      <c r="R16" s="42"/>
      <c r="S16" s="42"/>
      <c r="T16" s="42"/>
    </row>
    <row r="17" spans="1:20" ht="15" customHeight="1" x14ac:dyDescent="0.25">
      <c r="A17" s="42"/>
      <c r="B17" s="96"/>
      <c r="C17" s="45" t="s">
        <v>438</v>
      </c>
      <c r="D17" s="72">
        <f>IF(D13="",0,361.9*D13*(D14+D15)*D16*D10*D7)</f>
        <v>0</v>
      </c>
      <c r="E17" s="41"/>
      <c r="F17" s="41"/>
      <c r="G17" s="41"/>
      <c r="H17" s="42"/>
      <c r="I17" s="105" t="s">
        <v>340</v>
      </c>
      <c r="J17" s="109">
        <f>SUM(J12:J16)</f>
        <v>0</v>
      </c>
      <c r="K17" s="105"/>
      <c r="L17" s="113"/>
      <c r="M17" s="42"/>
      <c r="N17" s="42"/>
      <c r="O17" s="42"/>
      <c r="P17" s="42"/>
      <c r="Q17" s="42"/>
      <c r="R17" s="42"/>
      <c r="S17" s="42"/>
      <c r="T17" s="42"/>
    </row>
    <row r="18" spans="1:20" ht="15" customHeight="1" x14ac:dyDescent="0.25">
      <c r="A18" s="42"/>
      <c r="B18" s="97" t="s">
        <v>369</v>
      </c>
      <c r="C18" s="40" t="s">
        <v>355</v>
      </c>
      <c r="D18" s="75" t="str">
        <f>IF(D10="","",D10)</f>
        <v/>
      </c>
      <c r="E18" s="41"/>
      <c r="F18" s="41"/>
      <c r="G18" s="41"/>
      <c r="H18" s="42"/>
      <c r="I18" s="105"/>
      <c r="J18" s="109"/>
      <c r="K18" s="105"/>
      <c r="L18" s="113"/>
      <c r="M18" s="42"/>
      <c r="N18" s="42"/>
      <c r="O18" s="42"/>
      <c r="P18" s="42"/>
      <c r="Q18" s="42"/>
      <c r="R18" s="42"/>
      <c r="S18" s="42"/>
      <c r="T18" s="42"/>
    </row>
    <row r="19" spans="1:20" x14ac:dyDescent="0.25">
      <c r="A19" s="42"/>
      <c r="B19" s="97"/>
      <c r="C19" s="40" t="s">
        <v>201</v>
      </c>
      <c r="D19" s="66"/>
      <c r="E19" s="41"/>
      <c r="F19" s="41"/>
      <c r="G19" s="41"/>
      <c r="H19" s="42"/>
      <c r="I19" s="105"/>
      <c r="J19" s="109"/>
      <c r="K19" s="105"/>
      <c r="L19" s="113"/>
      <c r="M19" s="42"/>
      <c r="N19" s="47"/>
      <c r="O19" s="42"/>
      <c r="P19" s="42"/>
      <c r="Q19" s="42"/>
      <c r="R19" s="42"/>
      <c r="S19" s="42"/>
      <c r="T19" s="42"/>
    </row>
    <row r="20" spans="1:20" x14ac:dyDescent="0.25">
      <c r="A20" s="42"/>
      <c r="B20" s="97"/>
      <c r="C20" s="40" t="s">
        <v>385</v>
      </c>
      <c r="D20" s="66"/>
      <c r="E20" s="41"/>
      <c r="F20" s="41"/>
      <c r="G20" s="41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</row>
    <row r="21" spans="1:20" x14ac:dyDescent="0.25">
      <c r="A21" s="42"/>
      <c r="B21" s="97"/>
      <c r="C21" s="40" t="s">
        <v>387</v>
      </c>
      <c r="D21" s="66"/>
      <c r="E21" s="41"/>
      <c r="F21" s="41"/>
      <c r="G21" s="41"/>
      <c r="H21" s="42"/>
      <c r="I21" s="101" t="s">
        <v>341</v>
      </c>
      <c r="J21" s="102"/>
      <c r="K21" s="99">
        <f>IF(D9="",0,J17+L8)</f>
        <v>0</v>
      </c>
      <c r="L21" s="100"/>
      <c r="M21" s="42"/>
      <c r="N21" s="42"/>
      <c r="O21" s="42"/>
      <c r="P21" s="42"/>
      <c r="Q21" s="42"/>
      <c r="R21" s="42"/>
      <c r="S21" s="42"/>
      <c r="T21" s="42"/>
    </row>
    <row r="22" spans="1:20" ht="15" customHeight="1" x14ac:dyDescent="0.25">
      <c r="A22" s="42"/>
      <c r="B22" s="97"/>
      <c r="C22" s="55" t="s">
        <v>386</v>
      </c>
      <c r="D22" s="69">
        <f>IF(D21="",0,'Base de données'!E34*D10)</f>
        <v>0</v>
      </c>
      <c r="E22" s="41"/>
      <c r="F22" s="41"/>
      <c r="G22" s="41"/>
      <c r="H22" s="42"/>
      <c r="I22" s="101" t="s">
        <v>435</v>
      </c>
      <c r="J22" s="102"/>
      <c r="K22" s="99">
        <f>IF(J10=0,0,D17+D22+D23+D24)</f>
        <v>0</v>
      </c>
      <c r="L22" s="100"/>
      <c r="M22" s="42"/>
      <c r="N22" s="42"/>
      <c r="O22" s="42"/>
      <c r="P22" s="42"/>
      <c r="Q22" s="42"/>
      <c r="R22" s="42"/>
      <c r="S22" s="42"/>
      <c r="T22" s="42"/>
    </row>
    <row r="23" spans="1:20" ht="15" customHeight="1" x14ac:dyDescent="0.25">
      <c r="A23" s="42"/>
      <c r="B23" s="110" t="s">
        <v>405</v>
      </c>
      <c r="C23" s="110"/>
      <c r="D23" s="70"/>
      <c r="E23" s="41"/>
      <c r="F23" s="41"/>
      <c r="G23" s="41"/>
      <c r="H23" s="42"/>
      <c r="I23" s="101" t="s">
        <v>342</v>
      </c>
      <c r="J23" s="102"/>
      <c r="K23" s="99">
        <f>IF(J17=0,0,'IFSE Technique'!B27)</f>
        <v>0</v>
      </c>
      <c r="L23" s="100"/>
      <c r="M23" s="42"/>
      <c r="N23" s="42"/>
      <c r="O23" s="42"/>
      <c r="P23" s="42"/>
      <c r="Q23" s="42"/>
      <c r="R23" s="42"/>
      <c r="S23" s="42"/>
      <c r="T23" s="42"/>
    </row>
    <row r="24" spans="1:20" x14ac:dyDescent="0.25">
      <c r="A24" s="39"/>
      <c r="B24" s="111" t="s">
        <v>406</v>
      </c>
      <c r="C24" s="112"/>
      <c r="D24" s="70"/>
      <c r="E24" s="41"/>
      <c r="F24" s="41"/>
      <c r="G24" s="41"/>
      <c r="H24" s="42"/>
      <c r="I24" s="114" t="s">
        <v>465</v>
      </c>
      <c r="J24" s="115"/>
      <c r="K24" s="116">
        <f>'(1) Etat versement primes 2021'!C17+'(1) Etat versement primes 2021'!D17+'(1) Etat versement primes 2021'!E17+'(1) Etat versement primes 2021'!F17</f>
        <v>0</v>
      </c>
      <c r="L24" s="117"/>
      <c r="M24" s="42"/>
      <c r="N24" s="42"/>
      <c r="O24" s="42"/>
      <c r="P24" s="42"/>
      <c r="Q24" s="42"/>
      <c r="R24" s="42"/>
      <c r="S24" s="42"/>
      <c r="T24" s="42"/>
    </row>
    <row r="25" spans="1:20" x14ac:dyDescent="0.25">
      <c r="A25" s="119"/>
      <c r="B25" s="97" t="s">
        <v>213</v>
      </c>
      <c r="C25" s="97"/>
      <c r="D25" s="69" t="str">
        <f>IF(D9="","",D22+D17+D23+D24)</f>
        <v/>
      </c>
      <c r="E25" s="41"/>
      <c r="F25" s="41"/>
      <c r="G25" s="41"/>
      <c r="H25" s="41"/>
      <c r="I25" s="114" t="s">
        <v>466</v>
      </c>
      <c r="J25" s="115"/>
      <c r="K25" s="116">
        <f>K21-K24</f>
        <v>0</v>
      </c>
      <c r="L25" s="117"/>
      <c r="M25" s="42"/>
      <c r="N25" s="44"/>
      <c r="O25" s="42"/>
      <c r="P25" s="42"/>
      <c r="Q25" s="42"/>
      <c r="R25" s="42"/>
      <c r="S25" s="42"/>
      <c r="T25" s="42"/>
    </row>
    <row r="26" spans="1:20" ht="15" customHeight="1" x14ac:dyDescent="0.25">
      <c r="A26" s="119"/>
      <c r="B26" s="42"/>
      <c r="C26" s="42"/>
      <c r="D26" s="42"/>
      <c r="E26" s="42"/>
      <c r="F26" s="42"/>
      <c r="G26" s="42"/>
      <c r="H26" s="41"/>
      <c r="I26" s="120" t="s">
        <v>455</v>
      </c>
      <c r="J26" s="121"/>
      <c r="K26" s="121"/>
      <c r="L26" s="122"/>
      <c r="M26" s="42"/>
      <c r="N26" s="42"/>
      <c r="O26" s="42"/>
      <c r="P26" s="42"/>
      <c r="Q26" s="42"/>
      <c r="R26" s="42"/>
      <c r="S26" s="42"/>
      <c r="T26" s="42"/>
    </row>
    <row r="27" spans="1:20" ht="15" customHeight="1" x14ac:dyDescent="0.25">
      <c r="A27" s="119"/>
      <c r="B27" s="92" t="s">
        <v>437</v>
      </c>
      <c r="C27" s="92"/>
      <c r="D27" s="92"/>
      <c r="E27" s="92"/>
      <c r="F27" s="92"/>
      <c r="G27" s="92"/>
      <c r="H27" s="41"/>
      <c r="I27" s="118" t="s">
        <v>461</v>
      </c>
      <c r="J27" s="118"/>
      <c r="K27" s="116">
        <f>'(1) Etat versement primes 2021'!C17*-1</f>
        <v>0</v>
      </c>
      <c r="L27" s="117"/>
      <c r="M27" s="42"/>
      <c r="N27" s="42"/>
      <c r="O27" s="42"/>
      <c r="P27" s="42"/>
      <c r="Q27" s="42"/>
      <c r="R27" s="42"/>
      <c r="S27" s="42"/>
      <c r="T27" s="42"/>
    </row>
    <row r="28" spans="1:20" ht="15" customHeight="1" x14ac:dyDescent="0.25">
      <c r="A28" s="119"/>
      <c r="B28" s="92"/>
      <c r="C28" s="92"/>
      <c r="D28" s="92"/>
      <c r="E28" s="92"/>
      <c r="F28" s="92"/>
      <c r="G28" s="92"/>
      <c r="H28" s="41"/>
      <c r="I28" s="118" t="s">
        <v>462</v>
      </c>
      <c r="J28" s="118"/>
      <c r="K28" s="116">
        <f>'(1) Etat versement primes 2021'!D17*-1</f>
        <v>0</v>
      </c>
      <c r="L28" s="117"/>
      <c r="M28" s="42"/>
      <c r="N28" s="42"/>
      <c r="O28" s="42"/>
      <c r="P28" s="42"/>
      <c r="Q28" s="42"/>
      <c r="R28" s="42"/>
      <c r="S28" s="42"/>
      <c r="T28" s="42"/>
    </row>
    <row r="29" spans="1:20" ht="15" customHeight="1" x14ac:dyDescent="0.25">
      <c r="A29" s="119"/>
      <c r="B29" s="92"/>
      <c r="C29" s="92"/>
      <c r="D29" s="92"/>
      <c r="E29" s="92"/>
      <c r="F29" s="92"/>
      <c r="G29" s="92"/>
      <c r="H29" s="41"/>
      <c r="I29" s="118" t="s">
        <v>463</v>
      </c>
      <c r="J29" s="118"/>
      <c r="K29" s="116">
        <f>'(1) Etat versement primes 2021'!E17*-1</f>
        <v>0</v>
      </c>
      <c r="L29" s="117"/>
      <c r="M29" s="42"/>
      <c r="N29" s="42"/>
      <c r="O29" s="42"/>
      <c r="P29" s="42"/>
      <c r="Q29" s="42"/>
      <c r="R29" s="42"/>
      <c r="S29" s="42"/>
      <c r="T29" s="42"/>
    </row>
    <row r="30" spans="1:20" s="43" customFormat="1" ht="15" customHeight="1" x14ac:dyDescent="0.25">
      <c r="A30" s="119"/>
      <c r="B30" s="92"/>
      <c r="C30" s="92"/>
      <c r="D30" s="92"/>
      <c r="E30" s="92"/>
      <c r="F30" s="92"/>
      <c r="G30" s="92"/>
      <c r="H30" s="41"/>
      <c r="I30" s="118" t="s">
        <v>464</v>
      </c>
      <c r="J30" s="118"/>
      <c r="K30" s="116">
        <f>'(1) Etat versement primes 2021'!F17*-1</f>
        <v>0</v>
      </c>
      <c r="L30" s="117"/>
      <c r="M30" s="38"/>
      <c r="N30" s="38"/>
      <c r="O30" s="38"/>
      <c r="P30" s="38"/>
      <c r="Q30" s="38"/>
      <c r="R30" s="38"/>
      <c r="S30" s="38"/>
      <c r="T30" s="38"/>
    </row>
    <row r="31" spans="1:20" ht="15.75" customHeight="1" x14ac:dyDescent="0.25">
      <c r="A31" s="119"/>
      <c r="B31" s="92"/>
      <c r="C31" s="92"/>
      <c r="D31" s="92"/>
      <c r="E31" s="92"/>
      <c r="F31" s="92"/>
      <c r="G31" s="92"/>
      <c r="H31" s="41"/>
      <c r="I31" s="114" t="s">
        <v>456</v>
      </c>
      <c r="J31" s="115"/>
      <c r="K31" s="116">
        <f>'IFSE Technique'!B44</f>
        <v>0</v>
      </c>
      <c r="L31" s="117"/>
      <c r="M31" s="42"/>
      <c r="N31" s="42"/>
      <c r="O31" s="42"/>
      <c r="P31" s="42"/>
      <c r="Q31" s="42"/>
      <c r="R31" s="42"/>
      <c r="S31" s="42"/>
      <c r="T31" s="42"/>
    </row>
    <row r="32" spans="1:20" ht="15" customHeight="1" x14ac:dyDescent="0.25">
      <c r="A32" s="119"/>
      <c r="B32" s="92"/>
      <c r="C32" s="92"/>
      <c r="D32" s="92"/>
      <c r="E32" s="92"/>
      <c r="F32" s="92"/>
      <c r="G32" s="92"/>
      <c r="H32" s="41"/>
      <c r="I32" s="114" t="s">
        <v>457</v>
      </c>
      <c r="J32" s="115"/>
      <c r="K32" s="116">
        <f>'IFSE Technique'!B45</f>
        <v>0</v>
      </c>
      <c r="L32" s="117"/>
      <c r="M32" s="42"/>
      <c r="N32" s="42"/>
      <c r="O32" s="42"/>
      <c r="P32" s="42"/>
      <c r="Q32" s="42"/>
      <c r="R32" s="42"/>
      <c r="S32" s="42"/>
      <c r="T32" s="42"/>
    </row>
    <row r="33" spans="1:20" ht="15" customHeight="1" x14ac:dyDescent="0.25">
      <c r="A33" s="119"/>
      <c r="B33" s="92"/>
      <c r="C33" s="92"/>
      <c r="D33" s="92"/>
      <c r="E33" s="92"/>
      <c r="F33" s="92"/>
      <c r="G33" s="92"/>
      <c r="H33" s="41"/>
      <c r="I33" s="114" t="s">
        <v>458</v>
      </c>
      <c r="J33" s="115"/>
      <c r="K33" s="116">
        <f>L8</f>
        <v>0</v>
      </c>
      <c r="L33" s="117"/>
      <c r="M33" s="42"/>
      <c r="N33" s="42"/>
      <c r="O33" s="42"/>
      <c r="P33" s="42"/>
      <c r="Q33" s="42"/>
      <c r="R33" s="42"/>
      <c r="S33" s="42"/>
      <c r="T33" s="42"/>
    </row>
    <row r="34" spans="1:20" ht="15" customHeight="1" x14ac:dyDescent="0.25">
      <c r="A34" s="42"/>
      <c r="B34" s="92"/>
      <c r="C34" s="92"/>
      <c r="D34" s="92"/>
      <c r="E34" s="92"/>
      <c r="F34" s="92"/>
      <c r="G34" s="92"/>
      <c r="H34" s="41"/>
      <c r="I34" s="101" t="s">
        <v>213</v>
      </c>
      <c r="J34" s="102"/>
      <c r="K34" s="116">
        <f>SUM(K27:L33)</f>
        <v>0</v>
      </c>
      <c r="L34" s="117"/>
      <c r="M34" s="42"/>
      <c r="N34" s="42"/>
      <c r="O34" s="42"/>
      <c r="P34" s="42"/>
      <c r="Q34" s="42"/>
      <c r="R34" s="42"/>
      <c r="S34" s="42"/>
      <c r="T34" s="42"/>
    </row>
    <row r="35" spans="1:20" ht="15" customHeight="1" x14ac:dyDescent="0.25">
      <c r="A35" s="42"/>
      <c r="B35" s="92"/>
      <c r="C35" s="92"/>
      <c r="D35" s="92"/>
      <c r="E35" s="92"/>
      <c r="F35" s="92"/>
      <c r="G35" s="92"/>
      <c r="H35" s="41"/>
      <c r="I35" s="41"/>
      <c r="J35" s="41"/>
      <c r="K35" s="41"/>
      <c r="L35" s="41"/>
      <c r="M35" s="42"/>
      <c r="N35" s="42"/>
      <c r="O35" s="42"/>
      <c r="P35" s="42"/>
      <c r="Q35" s="42"/>
      <c r="R35" s="42"/>
      <c r="S35" s="42"/>
      <c r="T35" s="42"/>
    </row>
    <row r="36" spans="1:20" ht="15" customHeight="1" x14ac:dyDescent="0.25">
      <c r="A36" s="42"/>
      <c r="B36" s="92"/>
      <c r="C36" s="92"/>
      <c r="D36" s="92"/>
      <c r="E36" s="92"/>
      <c r="F36" s="92"/>
      <c r="G36" s="92"/>
      <c r="H36" s="41"/>
      <c r="I36" s="101" t="s">
        <v>343</v>
      </c>
      <c r="J36" s="102"/>
      <c r="K36" s="99">
        <f>J17/12</f>
        <v>0</v>
      </c>
      <c r="L36" s="100"/>
      <c r="M36" s="42"/>
      <c r="N36" s="42"/>
      <c r="O36" s="42"/>
      <c r="P36" s="42"/>
      <c r="Q36" s="42"/>
      <c r="R36" s="42"/>
      <c r="S36" s="42"/>
      <c r="T36" s="42"/>
    </row>
    <row r="37" spans="1:20" ht="15" customHeight="1" x14ac:dyDescent="0.25">
      <c r="A37" s="42"/>
      <c r="B37" s="92"/>
      <c r="C37" s="92"/>
      <c r="D37" s="92"/>
      <c r="E37" s="92"/>
      <c r="F37" s="92"/>
      <c r="G37" s="92"/>
      <c r="H37" s="41"/>
      <c r="I37" s="41"/>
      <c r="J37" s="41"/>
      <c r="K37" s="41"/>
      <c r="L37" s="41"/>
      <c r="M37" s="42"/>
      <c r="N37" s="42"/>
      <c r="O37" s="42"/>
      <c r="P37" s="42"/>
      <c r="Q37" s="42"/>
      <c r="R37" s="42"/>
      <c r="S37" s="42"/>
      <c r="T37" s="42"/>
    </row>
    <row r="38" spans="1:20" ht="15" customHeight="1" x14ac:dyDescent="0.25">
      <c r="A38" s="42"/>
      <c r="B38" s="92"/>
      <c r="C38" s="92"/>
      <c r="D38" s="92"/>
      <c r="E38" s="92"/>
      <c r="F38" s="92"/>
      <c r="G38" s="92"/>
      <c r="H38" s="41"/>
      <c r="I38" s="41"/>
      <c r="J38" s="41"/>
      <c r="K38" s="41"/>
      <c r="L38" s="41"/>
      <c r="M38" s="42"/>
      <c r="N38" s="42"/>
      <c r="O38" s="42"/>
      <c r="P38" s="42"/>
      <c r="Q38" s="42"/>
      <c r="R38" s="42"/>
      <c r="S38" s="42"/>
      <c r="T38" s="42"/>
    </row>
    <row r="39" spans="1:20" ht="15" customHeight="1" x14ac:dyDescent="0.25">
      <c r="A39" s="42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2"/>
      <c r="N39" s="42"/>
      <c r="O39" s="42"/>
      <c r="P39" s="42"/>
      <c r="Q39" s="42"/>
      <c r="R39" s="42"/>
      <c r="S39" s="42"/>
      <c r="T39" s="42"/>
    </row>
    <row r="40" spans="1:20" s="35" customFormat="1" ht="15" customHeight="1" x14ac:dyDescent="0.25">
      <c r="A40" s="38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38"/>
      <c r="N40" s="38"/>
      <c r="O40" s="38"/>
      <c r="P40" s="38"/>
      <c r="Q40" s="38"/>
      <c r="R40" s="38"/>
      <c r="S40" s="38"/>
      <c r="T40" s="38"/>
    </row>
    <row r="41" spans="1:20" ht="15" customHeight="1" x14ac:dyDescent="0.25">
      <c r="A41" s="39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2"/>
      <c r="N41" s="42"/>
      <c r="O41" s="42"/>
      <c r="P41" s="42"/>
      <c r="Q41" s="42"/>
      <c r="R41" s="42"/>
      <c r="S41" s="42"/>
      <c r="T41" s="42"/>
    </row>
    <row r="42" spans="1:20" ht="15" customHeight="1" x14ac:dyDescent="0.25">
      <c r="A42" s="39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2"/>
      <c r="N42" s="42"/>
      <c r="O42" s="42"/>
      <c r="P42" s="42"/>
      <c r="Q42" s="42"/>
      <c r="R42" s="42"/>
      <c r="S42" s="42"/>
      <c r="T42" s="42"/>
    </row>
    <row r="43" spans="1:20" ht="15" customHeight="1" x14ac:dyDescent="0.25">
      <c r="A43" s="39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2"/>
      <c r="N43" s="42"/>
      <c r="O43" s="42"/>
      <c r="P43" s="42"/>
      <c r="Q43" s="42"/>
      <c r="R43" s="42"/>
      <c r="S43" s="42"/>
      <c r="T43" s="42"/>
    </row>
    <row r="44" spans="1:20" ht="15" customHeight="1" x14ac:dyDescent="0.25">
      <c r="A44" s="39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2"/>
      <c r="N44" s="42"/>
      <c r="O44" s="42"/>
      <c r="P44" s="42"/>
      <c r="Q44" s="42"/>
      <c r="R44" s="42"/>
      <c r="S44" s="42"/>
      <c r="T44" s="42"/>
    </row>
    <row r="45" spans="1:20" x14ac:dyDescent="0.25">
      <c r="A45" s="39"/>
      <c r="B45" s="41"/>
      <c r="C45" s="41"/>
      <c r="D45" s="41"/>
      <c r="E45" s="41"/>
      <c r="F45" s="41"/>
      <c r="G45" s="41"/>
      <c r="H45" s="39"/>
      <c r="I45" s="41"/>
      <c r="J45" s="41"/>
      <c r="K45" s="41"/>
      <c r="L45" s="41"/>
      <c r="M45" s="42"/>
      <c r="N45" s="42"/>
      <c r="O45" s="42"/>
      <c r="P45" s="42"/>
      <c r="Q45" s="42"/>
      <c r="R45" s="42"/>
      <c r="S45" s="42"/>
      <c r="T45" s="42"/>
    </row>
    <row r="46" spans="1:20" x14ac:dyDescent="0.25">
      <c r="A46" s="39"/>
      <c r="B46" s="41"/>
      <c r="C46" s="41"/>
      <c r="D46" s="41"/>
      <c r="E46" s="41"/>
      <c r="F46" s="41"/>
      <c r="G46" s="41"/>
      <c r="H46" s="39"/>
      <c r="I46" s="41"/>
      <c r="J46" s="41"/>
      <c r="K46" s="41"/>
      <c r="L46" s="41"/>
      <c r="M46" s="42"/>
      <c r="N46" s="42"/>
      <c r="O46" s="42"/>
      <c r="P46" s="42"/>
      <c r="Q46" s="42"/>
      <c r="R46" s="42"/>
      <c r="S46" s="42"/>
      <c r="T46" s="42"/>
    </row>
    <row r="47" spans="1:20" x14ac:dyDescent="0.25">
      <c r="A47" s="39"/>
      <c r="B47" s="41"/>
      <c r="C47" s="41"/>
      <c r="D47" s="41"/>
      <c r="E47" s="41"/>
      <c r="F47" s="41"/>
      <c r="G47" s="41"/>
      <c r="H47" s="39"/>
      <c r="I47" s="41"/>
      <c r="J47" s="41"/>
      <c r="K47" s="41"/>
      <c r="L47" s="41"/>
      <c r="M47" s="42"/>
      <c r="N47" s="42"/>
      <c r="O47" s="42"/>
      <c r="P47" s="42"/>
      <c r="Q47" s="42"/>
      <c r="R47" s="42"/>
      <c r="S47" s="42"/>
      <c r="T47" s="42"/>
    </row>
    <row r="48" spans="1:20" x14ac:dyDescent="0.25">
      <c r="A48" s="39"/>
      <c r="B48" s="41"/>
      <c r="C48" s="41"/>
      <c r="D48" s="41"/>
      <c r="E48" s="41"/>
      <c r="F48" s="41"/>
      <c r="G48" s="41"/>
      <c r="H48" s="39"/>
      <c r="I48" s="41"/>
      <c r="J48" s="41"/>
      <c r="K48" s="41"/>
      <c r="L48" s="41"/>
      <c r="M48" s="42"/>
      <c r="N48" s="42"/>
      <c r="O48" s="42"/>
      <c r="P48" s="42"/>
      <c r="Q48" s="42"/>
      <c r="R48" s="42"/>
      <c r="S48" s="42"/>
      <c r="T48" s="42"/>
    </row>
    <row r="49" spans="1:20" x14ac:dyDescent="0.25">
      <c r="A49" s="39"/>
      <c r="B49" s="41"/>
      <c r="C49" s="41"/>
      <c r="D49" s="41"/>
      <c r="E49" s="41"/>
      <c r="F49" s="41"/>
      <c r="G49" s="41"/>
      <c r="H49" s="39"/>
      <c r="I49" s="41"/>
      <c r="J49" s="41"/>
      <c r="K49" s="41"/>
      <c r="L49" s="41"/>
      <c r="M49" s="42"/>
      <c r="N49" s="42"/>
      <c r="O49" s="42"/>
      <c r="P49" s="42"/>
      <c r="Q49" s="42"/>
      <c r="R49" s="42"/>
      <c r="S49" s="42"/>
      <c r="T49" s="42"/>
    </row>
    <row r="50" spans="1:20" x14ac:dyDescent="0.25">
      <c r="A50" s="39"/>
      <c r="B50" s="41"/>
      <c r="C50" s="41"/>
      <c r="D50" s="41"/>
      <c r="E50" s="41"/>
      <c r="F50" s="41"/>
      <c r="G50" s="41"/>
      <c r="H50" s="39"/>
      <c r="I50" s="41"/>
      <c r="J50" s="41"/>
      <c r="K50" s="41"/>
      <c r="L50" s="41"/>
      <c r="M50" s="42"/>
      <c r="N50" s="42"/>
      <c r="O50" s="42"/>
      <c r="P50" s="42"/>
      <c r="Q50" s="42"/>
      <c r="R50" s="42"/>
      <c r="S50" s="42"/>
      <c r="T50" s="42"/>
    </row>
    <row r="51" spans="1:20" x14ac:dyDescent="0.25">
      <c r="A51" s="39"/>
      <c r="B51" s="41"/>
      <c r="C51" s="41"/>
      <c r="D51" s="41"/>
      <c r="E51" s="41"/>
      <c r="F51" s="41"/>
      <c r="G51" s="41"/>
      <c r="H51" s="39"/>
      <c r="I51" s="41"/>
      <c r="J51" s="41"/>
      <c r="K51" s="41"/>
      <c r="L51" s="41"/>
      <c r="M51" s="42"/>
      <c r="N51" s="42"/>
      <c r="O51" s="42"/>
      <c r="P51" s="42"/>
      <c r="Q51" s="42"/>
      <c r="R51" s="42"/>
      <c r="S51" s="42"/>
      <c r="T51" s="42"/>
    </row>
    <row r="52" spans="1:20" x14ac:dyDescent="0.25">
      <c r="A52" s="39"/>
      <c r="B52" s="41"/>
      <c r="C52" s="41"/>
      <c r="D52" s="41"/>
      <c r="E52" s="41"/>
      <c r="F52" s="41"/>
      <c r="G52" s="41"/>
      <c r="H52" s="39"/>
      <c r="I52" s="41"/>
      <c r="J52" s="41"/>
      <c r="K52" s="41"/>
      <c r="L52" s="41"/>
      <c r="M52" s="42"/>
      <c r="N52" s="42"/>
      <c r="O52" s="42"/>
      <c r="P52" s="42"/>
      <c r="Q52" s="42"/>
      <c r="R52" s="42"/>
      <c r="S52" s="42"/>
      <c r="T52" s="42"/>
    </row>
    <row r="63" spans="1:20" s="35" customFormat="1" x14ac:dyDescent="0.25">
      <c r="A63"/>
      <c r="H63"/>
      <c r="M63"/>
      <c r="N63"/>
      <c r="O63"/>
      <c r="P63"/>
      <c r="Q63"/>
      <c r="R63"/>
      <c r="S63"/>
      <c r="T63"/>
    </row>
    <row r="64" spans="1:20" s="35" customFormat="1" x14ac:dyDescent="0.25">
      <c r="A64"/>
      <c r="H64"/>
      <c r="M64"/>
      <c r="N64"/>
      <c r="O64"/>
      <c r="P64"/>
      <c r="Q64"/>
      <c r="R64"/>
      <c r="S64"/>
      <c r="T64"/>
    </row>
    <row r="65" spans="1:20" s="35" customFormat="1" x14ac:dyDescent="0.25">
      <c r="A65"/>
      <c r="H65"/>
      <c r="M65"/>
      <c r="N65"/>
      <c r="O65"/>
      <c r="P65"/>
      <c r="Q65"/>
      <c r="R65"/>
      <c r="S65"/>
      <c r="T65"/>
    </row>
    <row r="66" spans="1:20" s="35" customFormat="1" x14ac:dyDescent="0.25">
      <c r="A66"/>
      <c r="H66"/>
      <c r="M66"/>
      <c r="N66"/>
      <c r="O66"/>
      <c r="P66"/>
      <c r="Q66"/>
      <c r="R66"/>
      <c r="S66"/>
      <c r="T66"/>
    </row>
    <row r="67" spans="1:20" s="35" customFormat="1" x14ac:dyDescent="0.25">
      <c r="A67"/>
      <c r="H67"/>
      <c r="M67"/>
      <c r="N67"/>
      <c r="O67"/>
      <c r="P67"/>
      <c r="Q67"/>
      <c r="R67"/>
      <c r="S67"/>
      <c r="T67"/>
    </row>
    <row r="68" spans="1:20" s="35" customFormat="1" x14ac:dyDescent="0.25">
      <c r="A68"/>
      <c r="H68"/>
      <c r="M68"/>
      <c r="N68"/>
      <c r="O68"/>
      <c r="P68"/>
      <c r="Q68"/>
      <c r="R68"/>
      <c r="S68"/>
      <c r="T68"/>
    </row>
    <row r="69" spans="1:20" s="35" customFormat="1" x14ac:dyDescent="0.25">
      <c r="A69"/>
      <c r="H69"/>
      <c r="M69"/>
      <c r="N69"/>
      <c r="O69"/>
      <c r="P69"/>
      <c r="Q69"/>
      <c r="R69"/>
      <c r="S69"/>
      <c r="T69"/>
    </row>
    <row r="70" spans="1:20" s="35" customFormat="1" x14ac:dyDescent="0.25">
      <c r="A70"/>
      <c r="H70"/>
      <c r="M70"/>
      <c r="N70"/>
      <c r="O70"/>
      <c r="P70"/>
      <c r="Q70"/>
      <c r="R70"/>
      <c r="S70"/>
      <c r="T70"/>
    </row>
    <row r="71" spans="1:20" s="35" customFormat="1" x14ac:dyDescent="0.25">
      <c r="A71"/>
      <c r="H71"/>
      <c r="M71"/>
      <c r="N71"/>
      <c r="O71"/>
      <c r="P71"/>
      <c r="Q71"/>
      <c r="R71"/>
      <c r="S71"/>
      <c r="T71"/>
    </row>
    <row r="72" spans="1:20" s="35" customFormat="1" x14ac:dyDescent="0.25">
      <c r="A72"/>
      <c r="H72"/>
      <c r="M72"/>
      <c r="N72"/>
      <c r="O72"/>
      <c r="P72"/>
      <c r="Q72"/>
      <c r="R72"/>
      <c r="S72"/>
      <c r="T72"/>
    </row>
    <row r="73" spans="1:20" s="35" customFormat="1" x14ac:dyDescent="0.25">
      <c r="A73"/>
      <c r="H73"/>
      <c r="M73"/>
      <c r="N73"/>
      <c r="O73"/>
      <c r="P73"/>
      <c r="Q73"/>
      <c r="R73"/>
      <c r="S73"/>
      <c r="T73"/>
    </row>
    <row r="74" spans="1:20" s="35" customFormat="1" x14ac:dyDescent="0.25">
      <c r="A74"/>
      <c r="H74"/>
      <c r="M74"/>
      <c r="N74"/>
      <c r="O74"/>
      <c r="P74"/>
      <c r="Q74"/>
      <c r="R74"/>
      <c r="S74"/>
      <c r="T74"/>
    </row>
    <row r="75" spans="1:20" s="35" customFormat="1" x14ac:dyDescent="0.25">
      <c r="A75"/>
      <c r="H75"/>
      <c r="M75"/>
      <c r="N75"/>
      <c r="O75"/>
      <c r="P75"/>
      <c r="Q75"/>
      <c r="R75"/>
      <c r="S75"/>
      <c r="T75"/>
    </row>
    <row r="76" spans="1:20" s="35" customFormat="1" x14ac:dyDescent="0.25">
      <c r="A76"/>
      <c r="H76"/>
      <c r="M76"/>
      <c r="N76"/>
      <c r="O76"/>
      <c r="P76"/>
      <c r="Q76"/>
      <c r="R76"/>
      <c r="S76"/>
      <c r="T76"/>
    </row>
    <row r="77" spans="1:20" s="35" customFormat="1" x14ac:dyDescent="0.25">
      <c r="A77"/>
      <c r="H77"/>
      <c r="M77"/>
      <c r="N77"/>
      <c r="O77"/>
      <c r="P77"/>
      <c r="Q77"/>
      <c r="R77"/>
      <c r="S77"/>
      <c r="T77"/>
    </row>
    <row r="78" spans="1:20" s="35" customFormat="1" x14ac:dyDescent="0.25">
      <c r="A78"/>
      <c r="H78"/>
      <c r="M78"/>
      <c r="N78"/>
      <c r="O78"/>
      <c r="P78"/>
      <c r="Q78"/>
      <c r="R78"/>
      <c r="S78"/>
      <c r="T78"/>
    </row>
    <row r="79" spans="1:20" s="35" customFormat="1" x14ac:dyDescent="0.25">
      <c r="A79"/>
      <c r="H79"/>
      <c r="M79"/>
      <c r="N79"/>
      <c r="O79"/>
      <c r="P79"/>
      <c r="Q79"/>
      <c r="R79"/>
      <c r="S79"/>
      <c r="T79"/>
    </row>
    <row r="80" spans="1:20" s="35" customFormat="1" x14ac:dyDescent="0.25">
      <c r="A80"/>
      <c r="H80"/>
      <c r="M80"/>
      <c r="N80"/>
      <c r="O80"/>
      <c r="P80"/>
      <c r="Q80"/>
      <c r="R80"/>
      <c r="S80"/>
      <c r="T80"/>
    </row>
    <row r="81" spans="1:20" s="35" customFormat="1" x14ac:dyDescent="0.25">
      <c r="A81"/>
      <c r="H81"/>
      <c r="M81"/>
      <c r="N81"/>
      <c r="O81"/>
      <c r="P81"/>
      <c r="Q81"/>
      <c r="R81"/>
      <c r="S81"/>
      <c r="T81"/>
    </row>
    <row r="82" spans="1:20" s="35" customFormat="1" x14ac:dyDescent="0.25">
      <c r="A82"/>
      <c r="H82"/>
      <c r="I82"/>
      <c r="J82"/>
      <c r="K82"/>
      <c r="L82"/>
      <c r="M82"/>
      <c r="N82"/>
      <c r="O82"/>
      <c r="P82"/>
      <c r="Q82"/>
      <c r="R82"/>
      <c r="S82"/>
      <c r="T82"/>
    </row>
    <row r="83" spans="1:20" s="35" customFormat="1" x14ac:dyDescent="0.25">
      <c r="A83"/>
      <c r="H83"/>
      <c r="I83"/>
      <c r="J83"/>
      <c r="K83"/>
      <c r="L83"/>
      <c r="M83"/>
      <c r="N83"/>
      <c r="O83"/>
      <c r="P83"/>
      <c r="Q83"/>
      <c r="R83"/>
      <c r="S83"/>
      <c r="T83"/>
    </row>
    <row r="84" spans="1:20" s="35" customFormat="1" x14ac:dyDescent="0.25">
      <c r="A84"/>
      <c r="B84"/>
      <c r="D84" s="71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</row>
    <row r="85" spans="1:20" s="35" customFormat="1" x14ac:dyDescent="0.25">
      <c r="A85"/>
      <c r="B85"/>
      <c r="D85" s="71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</row>
    <row r="86" spans="1:20" s="35" customFormat="1" x14ac:dyDescent="0.25">
      <c r="A86"/>
      <c r="B86"/>
      <c r="D86" s="71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</row>
    <row r="87" spans="1:20" s="35" customFormat="1" x14ac:dyDescent="0.25">
      <c r="A87"/>
      <c r="B87"/>
      <c r="D87" s="71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</row>
    <row r="88" spans="1:20" s="35" customFormat="1" x14ac:dyDescent="0.25">
      <c r="A88"/>
      <c r="B88"/>
      <c r="D88" s="71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</row>
    <row r="89" spans="1:20" s="35" customFormat="1" x14ac:dyDescent="0.25">
      <c r="A89"/>
      <c r="B89"/>
      <c r="D89" s="71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</row>
    <row r="90" spans="1:20" s="35" customFormat="1" x14ac:dyDescent="0.25">
      <c r="A90"/>
      <c r="B90"/>
      <c r="D90" s="71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</row>
    <row r="91" spans="1:20" s="35" customFormat="1" x14ac:dyDescent="0.25">
      <c r="A91"/>
      <c r="H91"/>
      <c r="I91"/>
      <c r="J91"/>
      <c r="K91"/>
      <c r="L91"/>
      <c r="M91"/>
      <c r="N91"/>
      <c r="O91"/>
      <c r="P91"/>
      <c r="Q91"/>
      <c r="R91"/>
      <c r="S91"/>
      <c r="T91"/>
    </row>
    <row r="92" spans="1:20" s="35" customFormat="1" x14ac:dyDescent="0.25">
      <c r="A92"/>
      <c r="H92"/>
      <c r="I92"/>
      <c r="J92"/>
      <c r="K92"/>
      <c r="L92"/>
      <c r="M92"/>
      <c r="N92"/>
      <c r="O92"/>
      <c r="P92"/>
      <c r="Q92"/>
      <c r="R92"/>
      <c r="S92"/>
      <c r="T92"/>
    </row>
    <row r="93" spans="1:20" s="35" customFormat="1" x14ac:dyDescent="0.25">
      <c r="A93"/>
      <c r="H93"/>
      <c r="I93"/>
      <c r="J93"/>
      <c r="K93"/>
      <c r="L93"/>
      <c r="M93"/>
      <c r="N93"/>
      <c r="O93"/>
      <c r="P93"/>
      <c r="Q93"/>
      <c r="R93"/>
      <c r="S93"/>
      <c r="T93"/>
    </row>
    <row r="94" spans="1:20" s="35" customFormat="1" x14ac:dyDescent="0.25">
      <c r="A94"/>
      <c r="H94"/>
      <c r="I94"/>
      <c r="J94"/>
      <c r="K94"/>
      <c r="L94"/>
      <c r="M94"/>
      <c r="N94"/>
      <c r="O94"/>
      <c r="P94"/>
      <c r="Q94"/>
      <c r="R94"/>
      <c r="S94"/>
      <c r="T94"/>
    </row>
    <row r="95" spans="1:20" s="35" customFormat="1" x14ac:dyDescent="0.25">
      <c r="A95"/>
      <c r="H95"/>
      <c r="I95"/>
      <c r="J95"/>
      <c r="K95"/>
      <c r="L95"/>
      <c r="M95"/>
      <c r="N95"/>
      <c r="O95"/>
      <c r="P95"/>
      <c r="Q95"/>
      <c r="R95"/>
      <c r="S95"/>
      <c r="T95"/>
    </row>
    <row r="96" spans="1:20" s="35" customFormat="1" x14ac:dyDescent="0.25">
      <c r="A96"/>
      <c r="H96"/>
      <c r="I96"/>
      <c r="J96"/>
      <c r="K96"/>
      <c r="L96"/>
      <c r="M96"/>
      <c r="N96"/>
      <c r="O96"/>
      <c r="P96"/>
      <c r="Q96"/>
      <c r="R96"/>
      <c r="S96"/>
      <c r="T96"/>
    </row>
    <row r="97" spans="1:20" s="35" customFormat="1" x14ac:dyDescent="0.25">
      <c r="A97"/>
      <c r="H97"/>
      <c r="I97"/>
      <c r="J97"/>
      <c r="K97"/>
      <c r="L97"/>
      <c r="M97"/>
      <c r="N97"/>
      <c r="O97"/>
      <c r="P97"/>
      <c r="Q97"/>
      <c r="R97"/>
      <c r="S97"/>
      <c r="T97"/>
    </row>
    <row r="98" spans="1:20" s="35" customFormat="1" x14ac:dyDescent="0.25">
      <c r="A98"/>
      <c r="H98"/>
      <c r="I98"/>
      <c r="J98"/>
      <c r="K98"/>
      <c r="L98"/>
      <c r="M98"/>
      <c r="N98"/>
      <c r="O98"/>
      <c r="P98"/>
      <c r="Q98"/>
      <c r="R98"/>
      <c r="S98"/>
      <c r="T98"/>
    </row>
    <row r="99" spans="1:20" s="35" customFormat="1" x14ac:dyDescent="0.25">
      <c r="A99"/>
      <c r="H99"/>
      <c r="I99"/>
      <c r="J99"/>
      <c r="K99"/>
      <c r="L99"/>
      <c r="M99"/>
      <c r="N99"/>
      <c r="O99"/>
      <c r="P99"/>
      <c r="Q99"/>
      <c r="R99"/>
      <c r="S99"/>
      <c r="T99"/>
    </row>
    <row r="100" spans="1:20" s="35" customFormat="1" x14ac:dyDescent="0.25">
      <c r="A100"/>
      <c r="H100"/>
      <c r="I100"/>
      <c r="J100"/>
      <c r="K100"/>
      <c r="L100"/>
      <c r="M100"/>
      <c r="N100"/>
      <c r="O100"/>
      <c r="P100"/>
      <c r="Q100"/>
      <c r="R100"/>
      <c r="S100"/>
      <c r="T100"/>
    </row>
    <row r="101" spans="1:20" s="35" customFormat="1" x14ac:dyDescent="0.25">
      <c r="A101"/>
      <c r="H101"/>
      <c r="I101"/>
      <c r="J101"/>
      <c r="K101"/>
      <c r="L101"/>
      <c r="M101"/>
      <c r="N101"/>
      <c r="O101"/>
      <c r="P101"/>
      <c r="Q101"/>
      <c r="R101"/>
      <c r="S101"/>
      <c r="T101"/>
    </row>
    <row r="102" spans="1:20" s="35" customFormat="1" x14ac:dyDescent="0.25">
      <c r="A102"/>
      <c r="H102"/>
      <c r="I102"/>
      <c r="J102"/>
      <c r="K102"/>
      <c r="L102"/>
      <c r="M102"/>
      <c r="N102"/>
      <c r="O102"/>
      <c r="P102"/>
      <c r="Q102"/>
      <c r="R102"/>
      <c r="S102"/>
      <c r="T102"/>
    </row>
    <row r="103" spans="1:20" s="35" customFormat="1" ht="18" x14ac:dyDescent="0.25">
      <c r="A103"/>
      <c r="B103" s="20"/>
      <c r="D103" s="71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</row>
    <row r="104" spans="1:20" s="35" customFormat="1" ht="18" x14ac:dyDescent="0.25">
      <c r="A104"/>
      <c r="B104" s="20"/>
      <c r="D104" s="71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</row>
    <row r="105" spans="1:20" s="35" customFormat="1" ht="18" x14ac:dyDescent="0.25">
      <c r="A105"/>
      <c r="B105" s="20"/>
      <c r="D105" s="71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</row>
    <row r="106" spans="1:20" s="35" customFormat="1" ht="18" x14ac:dyDescent="0.25">
      <c r="A106"/>
      <c r="B106" s="20"/>
      <c r="D106" s="71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</row>
    <row r="107" spans="1:20" s="35" customFormat="1" ht="18" x14ac:dyDescent="0.25">
      <c r="A107"/>
      <c r="B107" s="20"/>
      <c r="D107" s="71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</row>
    <row r="108" spans="1:20" s="35" customFormat="1" ht="18" x14ac:dyDescent="0.25">
      <c r="A108"/>
      <c r="B108" s="20"/>
      <c r="D108" s="71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</row>
    <row r="109" spans="1:20" s="35" customFormat="1" ht="18" x14ac:dyDescent="0.25">
      <c r="A109"/>
      <c r="B109" s="20"/>
      <c r="D109" s="71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</row>
    <row r="110" spans="1:20" s="35" customFormat="1" ht="18" x14ac:dyDescent="0.25">
      <c r="A110"/>
      <c r="B110" s="20"/>
      <c r="D110" s="71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</row>
    <row r="111" spans="1:20" s="35" customFormat="1" ht="18" x14ac:dyDescent="0.25">
      <c r="A111"/>
      <c r="B111" s="20"/>
      <c r="D111" s="7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</row>
    <row r="112" spans="1:20" s="35" customFormat="1" ht="18" x14ac:dyDescent="0.25">
      <c r="A112"/>
      <c r="B112" s="20"/>
      <c r="D112" s="71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</row>
    <row r="113" spans="1:20" s="35" customFormat="1" ht="18" x14ac:dyDescent="0.25">
      <c r="A113"/>
      <c r="B113" s="20"/>
      <c r="D113" s="71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</row>
    <row r="114" spans="1:20" s="35" customFormat="1" ht="18" x14ac:dyDescent="0.25">
      <c r="A114"/>
      <c r="B114" s="20"/>
      <c r="D114" s="71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</row>
    <row r="115" spans="1:20" s="35" customFormat="1" ht="18" x14ac:dyDescent="0.25">
      <c r="A115"/>
      <c r="B115" s="20"/>
      <c r="D115" s="71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</row>
    <row r="116" spans="1:20" s="35" customFormat="1" ht="18" x14ac:dyDescent="0.25">
      <c r="A116"/>
      <c r="B116" s="20"/>
      <c r="D116" s="71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</row>
    <row r="117" spans="1:20" s="35" customFormat="1" ht="18" x14ac:dyDescent="0.25">
      <c r="A117"/>
      <c r="B117" s="20"/>
      <c r="D117" s="71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</row>
    <row r="118" spans="1:20" s="35" customFormat="1" ht="18" x14ac:dyDescent="0.25">
      <c r="A118"/>
      <c r="B118" s="20"/>
      <c r="D118" s="71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</row>
    <row r="119" spans="1:20" s="35" customFormat="1" ht="18" x14ac:dyDescent="0.25">
      <c r="A119"/>
      <c r="B119" s="20"/>
      <c r="D119" s="71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</row>
    <row r="120" spans="1:20" s="35" customFormat="1" ht="18" x14ac:dyDescent="0.25">
      <c r="A120"/>
      <c r="B120" s="20"/>
      <c r="D120" s="71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</row>
    <row r="121" spans="1:20" s="35" customFormat="1" ht="18" x14ac:dyDescent="0.25">
      <c r="A121"/>
      <c r="B121" s="20"/>
      <c r="D121" s="7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</row>
    <row r="122" spans="1:20" s="35" customFormat="1" ht="18" x14ac:dyDescent="0.25">
      <c r="A122"/>
      <c r="B122" s="20"/>
      <c r="D122" s="71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</row>
    <row r="123" spans="1:20" s="35" customFormat="1" ht="18" x14ac:dyDescent="0.25">
      <c r="A123"/>
      <c r="B123" s="20"/>
      <c r="D123" s="71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</row>
    <row r="124" spans="1:20" s="35" customFormat="1" ht="18" x14ac:dyDescent="0.25">
      <c r="A124"/>
      <c r="B124" s="20"/>
      <c r="D124" s="71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</row>
    <row r="125" spans="1:20" s="35" customFormat="1" ht="18" x14ac:dyDescent="0.25">
      <c r="A125"/>
      <c r="B125" s="20"/>
      <c r="D125" s="71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</row>
    <row r="126" spans="1:20" s="35" customFormat="1" ht="18" x14ac:dyDescent="0.25">
      <c r="A126"/>
      <c r="B126" s="20"/>
      <c r="D126" s="71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</row>
    <row r="127" spans="1:20" s="35" customFormat="1" ht="18" x14ac:dyDescent="0.25">
      <c r="A127"/>
      <c r="B127" s="20"/>
      <c r="D127" s="71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</row>
    <row r="128" spans="1:20" s="35" customFormat="1" ht="18" x14ac:dyDescent="0.25">
      <c r="A128"/>
      <c r="B128" s="20"/>
      <c r="D128" s="71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</row>
    <row r="129" spans="1:20" s="35" customFormat="1" ht="18" x14ac:dyDescent="0.25">
      <c r="A129"/>
      <c r="B129" s="20"/>
      <c r="D129" s="71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</row>
    <row r="130" spans="1:20" s="35" customFormat="1" ht="18" x14ac:dyDescent="0.25">
      <c r="A130"/>
      <c r="B130" s="20"/>
      <c r="D130" s="71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</row>
    <row r="131" spans="1:20" s="35" customFormat="1" ht="18" x14ac:dyDescent="0.25">
      <c r="A131"/>
      <c r="B131" s="20"/>
      <c r="D131" s="7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</row>
    <row r="132" spans="1:20" s="35" customFormat="1" ht="18" x14ac:dyDescent="0.25">
      <c r="A132"/>
      <c r="B132" s="20"/>
      <c r="D132" s="71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</row>
    <row r="133" spans="1:20" s="35" customFormat="1" ht="18" x14ac:dyDescent="0.25">
      <c r="A133"/>
      <c r="B133" s="20"/>
      <c r="D133" s="71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</row>
    <row r="134" spans="1:20" s="35" customFormat="1" ht="18" x14ac:dyDescent="0.25">
      <c r="A134"/>
      <c r="B134" s="20"/>
      <c r="D134" s="71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</row>
    <row r="135" spans="1:20" s="35" customFormat="1" ht="18" x14ac:dyDescent="0.25">
      <c r="A135"/>
      <c r="B135" s="20"/>
      <c r="D135" s="71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</row>
    <row r="136" spans="1:20" s="35" customFormat="1" ht="18" x14ac:dyDescent="0.25">
      <c r="A136"/>
      <c r="B136" s="20"/>
      <c r="D136" s="71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</row>
    <row r="137" spans="1:20" s="35" customFormat="1" ht="18" x14ac:dyDescent="0.25">
      <c r="A137"/>
      <c r="B137" s="20"/>
      <c r="D137" s="71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</row>
    <row r="138" spans="1:20" s="35" customFormat="1" ht="18" x14ac:dyDescent="0.25">
      <c r="A138"/>
      <c r="B138" s="20"/>
      <c r="D138" s="71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</row>
    <row r="139" spans="1:20" s="35" customFormat="1" ht="18" x14ac:dyDescent="0.25">
      <c r="A139"/>
      <c r="B139" s="20"/>
      <c r="D139" s="71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</row>
    <row r="140" spans="1:20" s="35" customFormat="1" ht="18" x14ac:dyDescent="0.25">
      <c r="A140"/>
      <c r="B140" s="20"/>
      <c r="D140" s="71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</row>
    <row r="141" spans="1:20" s="35" customFormat="1" ht="18" x14ac:dyDescent="0.25">
      <c r="A141"/>
      <c r="B141" s="20"/>
      <c r="D141" s="7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</row>
    <row r="142" spans="1:20" s="35" customFormat="1" ht="18" x14ac:dyDescent="0.25">
      <c r="A142"/>
      <c r="B142" s="20"/>
      <c r="D142" s="71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</row>
    <row r="143" spans="1:20" s="35" customFormat="1" ht="18" x14ac:dyDescent="0.25">
      <c r="A143"/>
      <c r="B143" s="20"/>
      <c r="D143" s="71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</row>
    <row r="144" spans="1:20" s="35" customFormat="1" ht="18" x14ac:dyDescent="0.25">
      <c r="A144"/>
      <c r="B144" s="20"/>
      <c r="D144" s="71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</row>
    <row r="145" spans="1:20" s="35" customFormat="1" ht="18" x14ac:dyDescent="0.25">
      <c r="A145"/>
      <c r="B145" s="20"/>
      <c r="D145" s="71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</row>
    <row r="146" spans="1:20" s="35" customFormat="1" ht="18" x14ac:dyDescent="0.25">
      <c r="A146"/>
      <c r="B146" s="20"/>
      <c r="D146" s="71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</row>
    <row r="147" spans="1:20" s="35" customFormat="1" ht="18" x14ac:dyDescent="0.25">
      <c r="A147"/>
      <c r="B147" s="20"/>
      <c r="D147" s="71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</row>
    <row r="148" spans="1:20" s="35" customFormat="1" ht="18" x14ac:dyDescent="0.25">
      <c r="A148"/>
      <c r="B148" s="20"/>
      <c r="D148" s="71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</row>
    <row r="149" spans="1:20" s="35" customFormat="1" ht="18" x14ac:dyDescent="0.25">
      <c r="A149"/>
      <c r="B149" s="20"/>
      <c r="D149" s="71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</row>
    <row r="150" spans="1:20" s="35" customFormat="1" ht="18" x14ac:dyDescent="0.25">
      <c r="A150"/>
      <c r="B150" s="20"/>
      <c r="D150" s="71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</row>
    <row r="151" spans="1:20" s="35" customFormat="1" ht="18" x14ac:dyDescent="0.25">
      <c r="A151"/>
      <c r="B151" s="20"/>
      <c r="D151" s="7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</row>
    <row r="152" spans="1:20" s="35" customFormat="1" ht="18" x14ac:dyDescent="0.25">
      <c r="A152"/>
      <c r="B152" s="20"/>
      <c r="D152" s="71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</row>
    <row r="153" spans="1:20" s="35" customFormat="1" ht="18" x14ac:dyDescent="0.25">
      <c r="A153"/>
      <c r="B153" s="20"/>
      <c r="D153" s="71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</row>
    <row r="154" spans="1:20" s="35" customFormat="1" ht="18" x14ac:dyDescent="0.25">
      <c r="A154"/>
      <c r="B154" s="20"/>
      <c r="D154" s="71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</row>
    <row r="155" spans="1:20" s="35" customFormat="1" ht="18" x14ac:dyDescent="0.25">
      <c r="A155"/>
      <c r="B155" s="20"/>
      <c r="D155" s="71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</row>
    <row r="156" spans="1:20" s="35" customFormat="1" ht="18" x14ac:dyDescent="0.25">
      <c r="A156"/>
      <c r="B156" s="20"/>
      <c r="D156" s="71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</row>
    <row r="157" spans="1:20" s="35" customFormat="1" ht="18" x14ac:dyDescent="0.25">
      <c r="A157"/>
      <c r="B157" s="20"/>
      <c r="D157" s="71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</row>
    <row r="158" spans="1:20" s="35" customFormat="1" ht="18" x14ac:dyDescent="0.25">
      <c r="A158"/>
      <c r="B158" s="20"/>
      <c r="D158" s="71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</row>
    <row r="159" spans="1:20" s="35" customFormat="1" ht="18" x14ac:dyDescent="0.25">
      <c r="A159"/>
      <c r="B159" s="20"/>
      <c r="D159" s="71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</row>
    <row r="160" spans="1:20" s="35" customFormat="1" ht="18" x14ac:dyDescent="0.25">
      <c r="A160"/>
      <c r="B160" s="20"/>
      <c r="D160" s="71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</row>
    <row r="161" spans="1:20" s="35" customFormat="1" ht="18" x14ac:dyDescent="0.25">
      <c r="A161"/>
      <c r="B161" s="20"/>
      <c r="D161" s="7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</row>
    <row r="162" spans="1:20" s="35" customFormat="1" ht="18" x14ac:dyDescent="0.25">
      <c r="A162"/>
      <c r="B162" s="20"/>
      <c r="D162" s="71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</row>
    <row r="163" spans="1:20" s="35" customFormat="1" ht="18" x14ac:dyDescent="0.25">
      <c r="A163"/>
      <c r="B163" s="20"/>
      <c r="D163" s="71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</row>
    <row r="164" spans="1:20" s="35" customFormat="1" ht="18" x14ac:dyDescent="0.25">
      <c r="A164"/>
      <c r="B164" s="20"/>
      <c r="D164" s="71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</row>
    <row r="165" spans="1:20" s="35" customFormat="1" ht="18" x14ac:dyDescent="0.25">
      <c r="A165"/>
      <c r="B165" s="20"/>
      <c r="D165" s="71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</row>
    <row r="166" spans="1:20" s="35" customFormat="1" ht="18" x14ac:dyDescent="0.25">
      <c r="A166"/>
      <c r="B166" s="20"/>
      <c r="D166" s="71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</row>
    <row r="167" spans="1:20" s="35" customFormat="1" ht="18" x14ac:dyDescent="0.25">
      <c r="A167"/>
      <c r="B167" s="20"/>
      <c r="D167" s="71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</row>
    <row r="168" spans="1:20" s="35" customFormat="1" ht="18" x14ac:dyDescent="0.25">
      <c r="A168"/>
      <c r="B168" s="20"/>
      <c r="D168" s="71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</row>
    <row r="169" spans="1:20" s="35" customFormat="1" ht="18" x14ac:dyDescent="0.25">
      <c r="A169"/>
      <c r="B169" s="20"/>
      <c r="D169" s="71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</row>
    <row r="170" spans="1:20" s="35" customFormat="1" ht="18" x14ac:dyDescent="0.25">
      <c r="A170"/>
      <c r="B170" s="20"/>
      <c r="D170" s="71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</row>
    <row r="171" spans="1:20" s="35" customFormat="1" ht="18" x14ac:dyDescent="0.25">
      <c r="A171"/>
      <c r="B171" s="20"/>
      <c r="D171" s="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</row>
    <row r="172" spans="1:20" s="35" customFormat="1" ht="18" x14ac:dyDescent="0.25">
      <c r="A172"/>
      <c r="B172" s="20"/>
      <c r="D172" s="71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</row>
    <row r="173" spans="1:20" s="35" customFormat="1" ht="18.75" x14ac:dyDescent="0.25">
      <c r="A173"/>
      <c r="B173" s="21"/>
      <c r="D173" s="71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</row>
    <row r="174" spans="1:20" s="35" customFormat="1" ht="18" x14ac:dyDescent="0.25">
      <c r="A174"/>
      <c r="B174" s="20"/>
      <c r="D174" s="71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</row>
    <row r="175" spans="1:20" s="35" customFormat="1" ht="18" x14ac:dyDescent="0.25">
      <c r="A175"/>
      <c r="B175" s="20"/>
      <c r="D175" s="71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</row>
    <row r="176" spans="1:20" s="35" customFormat="1" ht="18" x14ac:dyDescent="0.25">
      <c r="A176"/>
      <c r="B176" s="20"/>
      <c r="D176" s="71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</row>
    <row r="177" spans="1:20" s="35" customFormat="1" ht="18" x14ac:dyDescent="0.25">
      <c r="A177"/>
      <c r="B177" s="20"/>
      <c r="D177" s="71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</row>
    <row r="178" spans="1:20" s="35" customFormat="1" ht="18" x14ac:dyDescent="0.25">
      <c r="A178"/>
      <c r="B178" s="20"/>
      <c r="D178" s="71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</row>
    <row r="179" spans="1:20" s="35" customFormat="1" ht="18" x14ac:dyDescent="0.25">
      <c r="A179"/>
      <c r="B179" s="20"/>
      <c r="D179" s="71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</row>
    <row r="180" spans="1:20" s="35" customFormat="1" ht="18" x14ac:dyDescent="0.25">
      <c r="A180"/>
      <c r="B180" s="20"/>
      <c r="D180" s="71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</row>
    <row r="181" spans="1:20" s="35" customFormat="1" ht="18" x14ac:dyDescent="0.25">
      <c r="A181"/>
      <c r="B181" s="20"/>
      <c r="D181" s="7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</row>
    <row r="182" spans="1:20" s="35" customFormat="1" ht="18" x14ac:dyDescent="0.25">
      <c r="A182"/>
      <c r="B182" s="20"/>
      <c r="D182" s="71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</row>
    <row r="183" spans="1:20" s="35" customFormat="1" ht="18" x14ac:dyDescent="0.25">
      <c r="A183"/>
      <c r="B183" s="20"/>
      <c r="D183" s="71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</row>
    <row r="184" spans="1:20" s="35" customFormat="1" ht="18" x14ac:dyDescent="0.25">
      <c r="A184"/>
      <c r="B184" s="20"/>
      <c r="D184" s="71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</row>
    <row r="185" spans="1:20" s="35" customFormat="1" ht="18" x14ac:dyDescent="0.25">
      <c r="A185"/>
      <c r="B185" s="20"/>
      <c r="D185" s="71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</row>
    <row r="186" spans="1:20" s="35" customFormat="1" ht="18" x14ac:dyDescent="0.25">
      <c r="A186"/>
      <c r="B186" s="20"/>
      <c r="D186" s="71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</row>
    <row r="187" spans="1:20" s="35" customFormat="1" ht="18" x14ac:dyDescent="0.25">
      <c r="A187"/>
      <c r="B187" s="20"/>
      <c r="D187" s="71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</row>
    <row r="188" spans="1:20" s="35" customFormat="1" ht="18" x14ac:dyDescent="0.25">
      <c r="A188"/>
      <c r="B188" s="20"/>
      <c r="D188" s="71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</row>
    <row r="189" spans="1:20" s="35" customFormat="1" ht="18" x14ac:dyDescent="0.25">
      <c r="A189"/>
      <c r="B189" s="20"/>
      <c r="D189" s="71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</row>
    <row r="190" spans="1:20" s="35" customFormat="1" ht="18" x14ac:dyDescent="0.25">
      <c r="A190"/>
      <c r="B190" s="20"/>
      <c r="D190" s="71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</row>
    <row r="191" spans="1:20" s="35" customFormat="1" ht="18" x14ac:dyDescent="0.25">
      <c r="A191"/>
      <c r="B191" s="20"/>
      <c r="D191" s="7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</row>
    <row r="192" spans="1:20" s="35" customFormat="1" ht="18" x14ac:dyDescent="0.25">
      <c r="A192"/>
      <c r="B192" s="20"/>
      <c r="D192" s="71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</row>
    <row r="193" spans="1:20" s="35" customFormat="1" ht="18" x14ac:dyDescent="0.25">
      <c r="A193"/>
      <c r="B193" s="20"/>
      <c r="D193" s="71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</row>
    <row r="194" spans="1:20" s="35" customFormat="1" ht="18" x14ac:dyDescent="0.25">
      <c r="A194"/>
      <c r="B194" s="20"/>
      <c r="D194" s="71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</row>
    <row r="195" spans="1:20" s="35" customFormat="1" ht="18" x14ac:dyDescent="0.25">
      <c r="A195"/>
      <c r="B195" s="20"/>
      <c r="D195" s="71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</row>
    <row r="196" spans="1:20" s="35" customFormat="1" ht="18" x14ac:dyDescent="0.25">
      <c r="A196"/>
      <c r="B196" s="20"/>
      <c r="D196" s="71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</row>
    <row r="197" spans="1:20" s="35" customFormat="1" ht="18" x14ac:dyDescent="0.25">
      <c r="A197"/>
      <c r="B197" s="20"/>
      <c r="D197" s="71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</row>
    <row r="198" spans="1:20" s="35" customFormat="1" ht="18" x14ac:dyDescent="0.25">
      <c r="A198"/>
      <c r="B198" s="20"/>
      <c r="D198" s="71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</row>
    <row r="199" spans="1:20" s="35" customFormat="1" ht="18" x14ac:dyDescent="0.25">
      <c r="A199"/>
      <c r="B199" s="20"/>
      <c r="D199" s="71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</row>
    <row r="200" spans="1:20" s="35" customFormat="1" ht="18" x14ac:dyDescent="0.25">
      <c r="A200"/>
      <c r="B200" s="20"/>
      <c r="D200" s="71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</row>
    <row r="201" spans="1:20" s="35" customFormat="1" ht="18" x14ac:dyDescent="0.25">
      <c r="A201"/>
      <c r="B201" s="20"/>
      <c r="D201" s="7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</row>
    <row r="202" spans="1:20" s="35" customFormat="1" ht="18" x14ac:dyDescent="0.25">
      <c r="A202"/>
      <c r="B202" s="20"/>
      <c r="D202" s="71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</row>
    <row r="203" spans="1:20" s="35" customFormat="1" ht="18" x14ac:dyDescent="0.25">
      <c r="A203"/>
      <c r="B203" s="20"/>
      <c r="D203" s="71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</row>
    <row r="204" spans="1:20" s="35" customFormat="1" ht="18" x14ac:dyDescent="0.25">
      <c r="A204"/>
      <c r="B204" s="20"/>
      <c r="D204" s="71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</row>
    <row r="205" spans="1:20" s="35" customFormat="1" ht="18" x14ac:dyDescent="0.25">
      <c r="A205"/>
      <c r="B205" s="20"/>
      <c r="D205" s="71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</row>
    <row r="206" spans="1:20" s="35" customFormat="1" ht="18" x14ac:dyDescent="0.25">
      <c r="A206"/>
      <c r="B206" s="20"/>
      <c r="D206" s="71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</row>
    <row r="207" spans="1:20" s="35" customFormat="1" ht="18" x14ac:dyDescent="0.25">
      <c r="A207"/>
      <c r="B207" s="20"/>
      <c r="D207" s="71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</row>
    <row r="208" spans="1:20" s="35" customFormat="1" ht="18" x14ac:dyDescent="0.25">
      <c r="A208"/>
      <c r="B208" s="20"/>
      <c r="D208" s="71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</row>
    <row r="209" spans="1:20" s="35" customFormat="1" ht="18" x14ac:dyDescent="0.25">
      <c r="A209"/>
      <c r="B209" s="20"/>
      <c r="D209" s="71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</row>
    <row r="210" spans="1:20" s="35" customFormat="1" ht="18" x14ac:dyDescent="0.25">
      <c r="A210"/>
      <c r="B210" s="20"/>
      <c r="D210" s="71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</row>
    <row r="211" spans="1:20" s="35" customFormat="1" ht="18" x14ac:dyDescent="0.25">
      <c r="A211"/>
      <c r="B211" s="20"/>
      <c r="D211" s="7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</row>
    <row r="212" spans="1:20" s="35" customFormat="1" ht="18" x14ac:dyDescent="0.25">
      <c r="A212"/>
      <c r="B212" s="20"/>
      <c r="D212" s="71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</row>
    <row r="213" spans="1:20" s="35" customFormat="1" ht="18" x14ac:dyDescent="0.25">
      <c r="A213"/>
      <c r="B213" s="20"/>
      <c r="D213" s="71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</row>
    <row r="214" spans="1:20" s="35" customFormat="1" ht="18" x14ac:dyDescent="0.25">
      <c r="A214"/>
      <c r="B214" s="20"/>
      <c r="D214" s="71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</row>
    <row r="215" spans="1:20" s="35" customFormat="1" ht="18" x14ac:dyDescent="0.25">
      <c r="A215"/>
      <c r="B215" s="20"/>
      <c r="D215" s="71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</row>
    <row r="216" spans="1:20" s="35" customFormat="1" ht="18" x14ac:dyDescent="0.25">
      <c r="A216"/>
      <c r="B216" s="20"/>
      <c r="D216" s="71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</row>
    <row r="217" spans="1:20" s="35" customFormat="1" ht="18" x14ac:dyDescent="0.25">
      <c r="A217"/>
      <c r="B217" s="20"/>
      <c r="D217" s="71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</row>
    <row r="218" spans="1:20" s="35" customFormat="1" ht="18" x14ac:dyDescent="0.25">
      <c r="A218"/>
      <c r="B218" s="20"/>
      <c r="D218" s="71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</row>
    <row r="219" spans="1:20" s="35" customFormat="1" ht="18" x14ac:dyDescent="0.25">
      <c r="A219"/>
      <c r="B219" s="20"/>
      <c r="D219" s="71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</row>
    <row r="220" spans="1:20" s="35" customFormat="1" ht="18" x14ac:dyDescent="0.25">
      <c r="A220"/>
      <c r="B220" s="20"/>
      <c r="D220" s="71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</row>
    <row r="221" spans="1:20" s="35" customFormat="1" ht="18" x14ac:dyDescent="0.25">
      <c r="A221"/>
      <c r="B221" s="20"/>
      <c r="D221" s="7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</row>
    <row r="222" spans="1:20" s="35" customFormat="1" ht="18" x14ac:dyDescent="0.25">
      <c r="A222"/>
      <c r="B222" s="20"/>
      <c r="D222" s="71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</row>
    <row r="223" spans="1:20" s="35" customFormat="1" ht="18" x14ac:dyDescent="0.25">
      <c r="A223"/>
      <c r="B223" s="20"/>
      <c r="D223" s="71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</row>
    <row r="224" spans="1:20" s="35" customFormat="1" ht="18" x14ac:dyDescent="0.25">
      <c r="A224"/>
      <c r="B224" s="20"/>
      <c r="D224" s="71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</row>
    <row r="225" spans="1:20" s="35" customFormat="1" ht="18" x14ac:dyDescent="0.25">
      <c r="A225"/>
      <c r="B225" s="20"/>
      <c r="D225" s="71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</row>
    <row r="226" spans="1:20" s="35" customFormat="1" ht="18" x14ac:dyDescent="0.25">
      <c r="A226"/>
      <c r="B226" s="20"/>
      <c r="D226" s="71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</row>
    <row r="227" spans="1:20" s="35" customFormat="1" ht="18" x14ac:dyDescent="0.25">
      <c r="A227"/>
      <c r="B227" s="20"/>
      <c r="D227" s="71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</row>
    <row r="228" spans="1:20" s="35" customFormat="1" ht="18" x14ac:dyDescent="0.25">
      <c r="A228"/>
      <c r="B228" s="20"/>
      <c r="D228" s="71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</row>
    <row r="229" spans="1:20" s="35" customFormat="1" ht="18" x14ac:dyDescent="0.25">
      <c r="A229"/>
      <c r="B229" s="20"/>
      <c r="D229" s="71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</row>
    <row r="230" spans="1:20" s="35" customFormat="1" ht="18" x14ac:dyDescent="0.25">
      <c r="A230"/>
      <c r="B230" s="20"/>
      <c r="D230" s="71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</row>
    <row r="231" spans="1:20" s="35" customFormat="1" ht="18" x14ac:dyDescent="0.25">
      <c r="A231"/>
      <c r="B231" s="20"/>
      <c r="D231" s="7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</row>
    <row r="232" spans="1:20" s="35" customFormat="1" ht="18" x14ac:dyDescent="0.25">
      <c r="A232"/>
      <c r="B232" s="20"/>
      <c r="D232" s="71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</row>
    <row r="233" spans="1:20" s="35" customFormat="1" ht="18" x14ac:dyDescent="0.25">
      <c r="A233"/>
      <c r="B233" s="20"/>
      <c r="D233" s="71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</row>
    <row r="234" spans="1:20" s="35" customFormat="1" ht="18" x14ac:dyDescent="0.25">
      <c r="A234"/>
      <c r="B234" s="20"/>
      <c r="D234" s="71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</row>
    <row r="235" spans="1:20" s="35" customFormat="1" ht="18" x14ac:dyDescent="0.25">
      <c r="A235"/>
      <c r="B235" s="20"/>
      <c r="D235" s="71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</row>
    <row r="236" spans="1:20" s="35" customFormat="1" ht="18" x14ac:dyDescent="0.25">
      <c r="A236"/>
      <c r="B236" s="20"/>
      <c r="D236" s="71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</row>
    <row r="237" spans="1:20" s="35" customFormat="1" ht="18" x14ac:dyDescent="0.25">
      <c r="A237"/>
      <c r="B237" s="20"/>
      <c r="D237" s="71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</row>
    <row r="238" spans="1:20" s="35" customFormat="1" ht="18" x14ac:dyDescent="0.25">
      <c r="A238"/>
      <c r="B238" s="20"/>
      <c r="D238" s="71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</row>
    <row r="239" spans="1:20" s="35" customFormat="1" ht="18" x14ac:dyDescent="0.25">
      <c r="A239"/>
      <c r="B239" s="20"/>
      <c r="D239" s="71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</row>
    <row r="240" spans="1:20" s="35" customFormat="1" ht="18" x14ac:dyDescent="0.25">
      <c r="A240"/>
      <c r="B240" s="20"/>
      <c r="D240" s="71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</row>
    <row r="241" spans="1:20" s="35" customFormat="1" ht="18" x14ac:dyDescent="0.25">
      <c r="A241"/>
      <c r="B241" s="20"/>
      <c r="D241" s="7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</row>
    <row r="242" spans="1:20" s="35" customFormat="1" ht="18" x14ac:dyDescent="0.25">
      <c r="A242"/>
      <c r="B242" s="20"/>
      <c r="D242" s="71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</row>
    <row r="243" spans="1:20" s="35" customFormat="1" ht="18" x14ac:dyDescent="0.25">
      <c r="A243"/>
      <c r="B243" s="20"/>
      <c r="D243" s="71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</row>
    <row r="244" spans="1:20" s="35" customFormat="1" ht="18" x14ac:dyDescent="0.25">
      <c r="A244"/>
      <c r="B244" s="20"/>
      <c r="D244" s="71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</row>
    <row r="245" spans="1:20" s="35" customFormat="1" ht="18" x14ac:dyDescent="0.25">
      <c r="A245"/>
      <c r="B245" s="20"/>
      <c r="D245" s="71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</row>
    <row r="246" spans="1:20" s="35" customFormat="1" ht="18" x14ac:dyDescent="0.25">
      <c r="A246"/>
      <c r="B246" s="20"/>
      <c r="D246" s="71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</row>
    <row r="247" spans="1:20" s="35" customFormat="1" ht="18" x14ac:dyDescent="0.25">
      <c r="A247"/>
      <c r="B247" s="20"/>
      <c r="D247" s="71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</row>
    <row r="248" spans="1:20" s="35" customFormat="1" ht="18" x14ac:dyDescent="0.25">
      <c r="A248"/>
      <c r="B248" s="20"/>
      <c r="D248" s="71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</row>
    <row r="249" spans="1:20" s="35" customFormat="1" ht="18" x14ac:dyDescent="0.25">
      <c r="A249"/>
      <c r="B249" s="20"/>
      <c r="D249" s="71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</row>
    <row r="250" spans="1:20" s="35" customFormat="1" ht="18" x14ac:dyDescent="0.25">
      <c r="A250"/>
      <c r="B250" s="20"/>
      <c r="D250" s="71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</row>
    <row r="251" spans="1:20" s="35" customFormat="1" ht="18" x14ac:dyDescent="0.25">
      <c r="A251"/>
      <c r="B251" s="20"/>
      <c r="D251" s="7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</row>
    <row r="252" spans="1:20" s="35" customFormat="1" ht="18" x14ac:dyDescent="0.25">
      <c r="A252"/>
      <c r="B252" s="20"/>
      <c r="D252" s="71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</row>
    <row r="253" spans="1:20" s="35" customFormat="1" ht="18" x14ac:dyDescent="0.25">
      <c r="A253"/>
      <c r="B253" s="20"/>
      <c r="D253" s="71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</row>
    <row r="254" spans="1:20" s="35" customFormat="1" ht="18" x14ac:dyDescent="0.25">
      <c r="A254"/>
      <c r="B254" s="20"/>
      <c r="D254" s="71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</row>
    <row r="255" spans="1:20" s="35" customFormat="1" ht="18" x14ac:dyDescent="0.25">
      <c r="A255"/>
      <c r="B255" s="20"/>
      <c r="D255" s="71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</row>
    <row r="256" spans="1:20" s="35" customFormat="1" ht="18" x14ac:dyDescent="0.25">
      <c r="A256"/>
      <c r="B256" s="20"/>
      <c r="D256" s="71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</row>
    <row r="257" spans="1:20" s="35" customFormat="1" ht="18" x14ac:dyDescent="0.25">
      <c r="A257"/>
      <c r="B257" s="20"/>
      <c r="D257" s="71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</row>
    <row r="258" spans="1:20" s="35" customFormat="1" ht="18" x14ac:dyDescent="0.25">
      <c r="A258"/>
      <c r="B258" s="20"/>
      <c r="D258" s="71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</row>
    <row r="259" spans="1:20" s="35" customFormat="1" ht="18" x14ac:dyDescent="0.25">
      <c r="A259"/>
      <c r="B259" s="20"/>
      <c r="D259" s="71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</row>
    <row r="260" spans="1:20" s="35" customFormat="1" ht="18" x14ac:dyDescent="0.25">
      <c r="A260"/>
      <c r="B260" s="20"/>
      <c r="D260" s="71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</row>
    <row r="261" spans="1:20" s="35" customFormat="1" ht="18" x14ac:dyDescent="0.25">
      <c r="A261"/>
      <c r="B261" s="20"/>
      <c r="D261" s="7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</row>
    <row r="262" spans="1:20" s="35" customFormat="1" ht="18" x14ac:dyDescent="0.25">
      <c r="A262"/>
      <c r="B262" s="20"/>
      <c r="D262" s="71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</row>
    <row r="263" spans="1:20" s="35" customFormat="1" ht="18" x14ac:dyDescent="0.25">
      <c r="A263"/>
      <c r="B263" s="20"/>
      <c r="D263" s="71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</row>
    <row r="264" spans="1:20" s="35" customFormat="1" ht="18" x14ac:dyDescent="0.25">
      <c r="A264"/>
      <c r="B264" s="20"/>
      <c r="D264" s="71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</row>
    <row r="265" spans="1:20" s="35" customFormat="1" ht="18" x14ac:dyDescent="0.25">
      <c r="A265"/>
      <c r="B265" s="20"/>
      <c r="D265" s="71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</row>
    <row r="266" spans="1:20" s="35" customFormat="1" ht="18" x14ac:dyDescent="0.25">
      <c r="A266"/>
      <c r="B266" s="20"/>
      <c r="D266" s="71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</row>
    <row r="267" spans="1:20" s="35" customFormat="1" ht="18" x14ac:dyDescent="0.25">
      <c r="A267"/>
      <c r="B267" s="20"/>
      <c r="D267" s="71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</row>
    <row r="268" spans="1:20" s="35" customFormat="1" ht="18" x14ac:dyDescent="0.25">
      <c r="A268"/>
      <c r="B268" s="20"/>
      <c r="D268" s="71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</row>
    <row r="269" spans="1:20" s="35" customFormat="1" ht="18" x14ac:dyDescent="0.25">
      <c r="A269"/>
      <c r="B269" s="20"/>
      <c r="D269" s="71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</row>
    <row r="270" spans="1:20" s="35" customFormat="1" ht="18" x14ac:dyDescent="0.25">
      <c r="A270"/>
      <c r="B270" s="20"/>
      <c r="D270" s="71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</row>
    <row r="271" spans="1:20" s="35" customFormat="1" ht="18" x14ac:dyDescent="0.25">
      <c r="A271"/>
      <c r="B271" s="20"/>
      <c r="D271" s="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</row>
    <row r="272" spans="1:20" s="35" customFormat="1" ht="18" x14ac:dyDescent="0.25">
      <c r="A272"/>
      <c r="B272" s="20"/>
      <c r="D272" s="71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</row>
    <row r="273" spans="1:20" s="35" customFormat="1" ht="18" x14ac:dyDescent="0.25">
      <c r="A273"/>
      <c r="B273" s="20"/>
      <c r="D273" s="71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</row>
    <row r="274" spans="1:20" s="35" customFormat="1" ht="18" x14ac:dyDescent="0.25">
      <c r="A274"/>
      <c r="B274" s="20"/>
      <c r="D274" s="71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</row>
    <row r="275" spans="1:20" s="35" customFormat="1" ht="18" x14ac:dyDescent="0.25">
      <c r="A275"/>
      <c r="B275" s="20"/>
      <c r="D275" s="71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</row>
    <row r="276" spans="1:20" s="35" customFormat="1" ht="18" x14ac:dyDescent="0.25">
      <c r="A276"/>
      <c r="B276" s="20"/>
      <c r="D276" s="71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</row>
    <row r="277" spans="1:20" s="35" customFormat="1" ht="18" x14ac:dyDescent="0.25">
      <c r="A277"/>
      <c r="B277" s="20"/>
      <c r="D277" s="71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</row>
    <row r="278" spans="1:20" s="35" customFormat="1" ht="18" x14ac:dyDescent="0.25">
      <c r="A278"/>
      <c r="B278" s="20"/>
      <c r="D278" s="71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</row>
    <row r="279" spans="1:20" s="35" customFormat="1" ht="18" x14ac:dyDescent="0.25">
      <c r="A279"/>
      <c r="B279" s="20"/>
      <c r="D279" s="71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</row>
    <row r="280" spans="1:20" s="35" customFormat="1" ht="18" x14ac:dyDescent="0.25">
      <c r="A280"/>
      <c r="B280" s="20"/>
      <c r="D280" s="71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</row>
    <row r="281" spans="1:20" s="35" customFormat="1" ht="18" x14ac:dyDescent="0.25">
      <c r="A281"/>
      <c r="B281" s="20"/>
      <c r="D281" s="7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</row>
    <row r="282" spans="1:20" s="35" customFormat="1" ht="18" x14ac:dyDescent="0.25">
      <c r="A282"/>
      <c r="B282" s="20"/>
      <c r="D282" s="71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</row>
    <row r="283" spans="1:20" s="35" customFormat="1" ht="18" x14ac:dyDescent="0.25">
      <c r="A283"/>
      <c r="B283" s="20"/>
      <c r="D283" s="71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</row>
    <row r="284" spans="1:20" s="35" customFormat="1" ht="18" x14ac:dyDescent="0.25">
      <c r="A284"/>
      <c r="B284" s="20"/>
      <c r="D284" s="71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</row>
    <row r="285" spans="1:20" s="35" customFormat="1" ht="18" x14ac:dyDescent="0.25">
      <c r="A285"/>
      <c r="B285" s="20"/>
      <c r="D285" s="71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</row>
    <row r="286" spans="1:20" s="35" customFormat="1" ht="18" x14ac:dyDescent="0.25">
      <c r="A286"/>
      <c r="B286" s="20"/>
      <c r="D286" s="71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</row>
    <row r="287" spans="1:20" s="35" customFormat="1" ht="18" x14ac:dyDescent="0.25">
      <c r="A287"/>
      <c r="B287" s="20"/>
      <c r="D287" s="71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</row>
  </sheetData>
  <sheetProtection algorithmName="SHA-512" hashValue="SuEzqgOg4WeU9HzQ/Nd6HIWDdG5/Gz6NRtiPLhU9RyJcAUsRAqG5HVmDYP3aCYyE/bnQ8ilgK7rIXZ2rPTmTdQ==" saltValue="4IWiqbYQfMCdWo7QBTUrxQ==" spinCount="100000" sheet="1" objects="1" scenarios="1" selectLockedCells="1"/>
  <mergeCells count="50">
    <mergeCell ref="K36:L36"/>
    <mergeCell ref="I26:L26"/>
    <mergeCell ref="I31:J31"/>
    <mergeCell ref="K31:L31"/>
    <mergeCell ref="I32:J32"/>
    <mergeCell ref="K32:L32"/>
    <mergeCell ref="I33:J33"/>
    <mergeCell ref="K33:L33"/>
    <mergeCell ref="I34:J34"/>
    <mergeCell ref="K34:L34"/>
    <mergeCell ref="K27:L27"/>
    <mergeCell ref="K28:L28"/>
    <mergeCell ref="K29:L29"/>
    <mergeCell ref="K30:L30"/>
    <mergeCell ref="B27:G38"/>
    <mergeCell ref="I27:J27"/>
    <mergeCell ref="I28:J28"/>
    <mergeCell ref="I29:J29"/>
    <mergeCell ref="A32:A33"/>
    <mergeCell ref="A25:A31"/>
    <mergeCell ref="I30:J30"/>
    <mergeCell ref="I36:J36"/>
    <mergeCell ref="I25:J25"/>
    <mergeCell ref="K23:L23"/>
    <mergeCell ref="I23:J23"/>
    <mergeCell ref="B25:C25"/>
    <mergeCell ref="F6:G6"/>
    <mergeCell ref="I17:I19"/>
    <mergeCell ref="J17:J19"/>
    <mergeCell ref="B23:C23"/>
    <mergeCell ref="B24:C24"/>
    <mergeCell ref="L8:L19"/>
    <mergeCell ref="I24:J24"/>
    <mergeCell ref="K24:L24"/>
    <mergeCell ref="K25:L25"/>
    <mergeCell ref="B2:L3"/>
    <mergeCell ref="B5:D5"/>
    <mergeCell ref="B8:B17"/>
    <mergeCell ref="B18:B22"/>
    <mergeCell ref="F5:G5"/>
    <mergeCell ref="I5:L5"/>
    <mergeCell ref="K21:L21"/>
    <mergeCell ref="I21:J21"/>
    <mergeCell ref="I22:J22"/>
    <mergeCell ref="K22:L22"/>
    <mergeCell ref="B6:C6"/>
    <mergeCell ref="B7:C7"/>
    <mergeCell ref="K8:K19"/>
    <mergeCell ref="I6:J6"/>
    <mergeCell ref="K6:L6"/>
  </mergeCells>
  <dataValidations count="5">
    <dataValidation type="list" allowBlank="1" showInputMessage="1" showErrorMessage="1" sqref="D11">
      <formula1>Services</formula1>
    </dataValidation>
    <dataValidation type="list" allowBlank="1" showInputMessage="1" showErrorMessage="1" sqref="D12">
      <formula1>INDIRECT($D$11)</formula1>
    </dataValidation>
    <dataValidation type="list" allowBlank="1" showInputMessage="1" showErrorMessage="1" sqref="D8">
      <formula1>Corps</formula1>
    </dataValidation>
    <dataValidation type="list" allowBlank="1" showInputMessage="1" showErrorMessage="1" sqref="D9">
      <formula1>INDIRECT($D$8)</formula1>
    </dataValidation>
    <dataValidation type="list" allowBlank="1" showInputMessage="1" showErrorMessage="1" sqref="D20">
      <formula1>INDIRECT($D$19)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'Base de données'!$C$22:$C$25</xm:f>
          </x14:formula1>
          <xm:sqref>D21</xm:sqref>
        </x14:dataValidation>
        <x14:dataValidation type="list" allowBlank="1" showInputMessage="1" showErrorMessage="1">
          <x14:formula1>
            <xm:f>'Base de données'!$D$48:$M$48</xm:f>
          </x14:formula1>
          <xm:sqref>D11</xm:sqref>
        </x14:dataValidation>
        <x14:dataValidation type="list" allowBlank="1" showInputMessage="1" showErrorMessage="1">
          <x14:formula1>
            <xm:f>'Base de données'!$B$9:$E$9</xm:f>
          </x14:formula1>
          <xm:sqref>D19</xm:sqref>
        </x14:dataValidation>
        <x14:dataValidation type="list" allowBlank="1" showInputMessage="1" showErrorMessage="1">
          <x14:formula1>
            <xm:f>'Base de données'!$C$31:$C$32</xm:f>
          </x14:formula1>
          <xm:sqref>J7</xm:sqref>
        </x14:dataValidation>
        <x14:dataValidation type="list" allowBlank="1" showInputMessage="1" showErrorMessage="1">
          <x14:formula1>
            <xm:f>'Base de données'!A28:A29</xm:f>
          </x14:formula1>
          <xm:sqref>J7</xm:sqref>
        </x14:dataValidation>
        <x14:dataValidation type="list" allowBlank="1" showInputMessage="1" showErrorMessage="1">
          <x14:formula1>
            <xm:f>'Base de données'!A9:E9</xm:f>
          </x14:formula1>
          <xm:sqref>D19</xm:sqref>
        </x14:dataValidation>
        <x14:dataValidation type="list" allowBlank="1" showInputMessage="1" showErrorMessage="1">
          <x14:formula1>
            <xm:f>'Base de données'!C21:C25</xm:f>
          </x14:formula1>
          <xm:sqref>D21</xm:sqref>
        </x14:dataValidation>
        <x14:dataValidation type="list" allowBlank="1" showInputMessage="1" showErrorMessage="1">
          <x14:formula1>
            <xm:f>'Base de données'!C22:C25</xm:f>
          </x14:formula1>
          <xm:sqref>D21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I4" sqref="I4"/>
    </sheetView>
  </sheetViews>
  <sheetFormatPr baseColWidth="10" defaultRowHeight="15" x14ac:dyDescent="0.25"/>
  <cols>
    <col min="1" max="1" width="40.7109375" bestFit="1" customWidth="1"/>
    <col min="2" max="2" width="11.85546875" bestFit="1" customWidth="1"/>
    <col min="5" max="5" width="32.5703125" bestFit="1" customWidth="1"/>
    <col min="6" max="7" width="11.85546875" bestFit="1" customWidth="1"/>
    <col min="8" max="8" width="17.28515625" bestFit="1" customWidth="1"/>
    <col min="9" max="9" width="11.85546875" bestFit="1" customWidth="1"/>
  </cols>
  <sheetData>
    <row r="1" spans="1:9" x14ac:dyDescent="0.25">
      <c r="C1" s="76">
        <v>44287</v>
      </c>
      <c r="D1" s="76">
        <f>'(2) Changements de Situation'!D6</f>
        <v>0</v>
      </c>
      <c r="E1" s="50"/>
      <c r="F1" s="50" t="s">
        <v>228</v>
      </c>
      <c r="G1" s="50" t="s">
        <v>229</v>
      </c>
      <c r="H1" t="s">
        <v>202</v>
      </c>
      <c r="I1" s="32">
        <f>'(2) Changements de Situation'!D9</f>
        <v>0</v>
      </c>
    </row>
    <row r="2" spans="1:9" x14ac:dyDescent="0.25">
      <c r="D2" s="50"/>
      <c r="E2" s="50" t="s">
        <v>18</v>
      </c>
      <c r="F2" s="52">
        <v>5755</v>
      </c>
      <c r="G2" s="52">
        <v>5245</v>
      </c>
    </row>
    <row r="3" spans="1:9" x14ac:dyDescent="0.25">
      <c r="A3" t="s">
        <v>384</v>
      </c>
      <c r="B3" s="32" t="e">
        <f ca="1">'Base de données'!G38</f>
        <v>#REF!</v>
      </c>
      <c r="E3" s="50" t="s">
        <v>221</v>
      </c>
      <c r="F3" s="52">
        <v>6455</v>
      </c>
      <c r="G3" s="52">
        <v>5755</v>
      </c>
      <c r="H3" t="s">
        <v>389</v>
      </c>
      <c r="I3" s="53">
        <f>IF('(2) Changements de Situation'!D10=90%,32/35,IF('(2) Changements de Situation'!D10=80%,6/7,'(2) Changements de Situation'!D10))</f>
        <v>0</v>
      </c>
    </row>
    <row r="4" spans="1:9" x14ac:dyDescent="0.25">
      <c r="A4" t="s">
        <v>369</v>
      </c>
      <c r="B4" s="32" t="e">
        <f ca="1">'Base de données'!E34</f>
        <v>#REF!</v>
      </c>
      <c r="E4" s="50" t="s">
        <v>222</v>
      </c>
      <c r="F4" s="52">
        <v>5755</v>
      </c>
      <c r="G4" s="52">
        <v>5245</v>
      </c>
      <c r="H4" t="s">
        <v>432</v>
      </c>
      <c r="I4" s="53" t="str">
        <f>'(2) Changements de Situation'!D7</f>
        <v/>
      </c>
    </row>
    <row r="5" spans="1:9" x14ac:dyDescent="0.25">
      <c r="A5" t="s">
        <v>213</v>
      </c>
      <c r="B5" s="32" t="e">
        <f ca="1">B4+B3</f>
        <v>#REF!</v>
      </c>
      <c r="E5" s="50" t="s">
        <v>226</v>
      </c>
      <c r="F5" s="52">
        <v>6455</v>
      </c>
      <c r="G5" s="52">
        <v>5545</v>
      </c>
      <c r="H5" t="s">
        <v>387</v>
      </c>
      <c r="I5" t="str">
        <f>'(2) Changements de Situation'!L7</f>
        <v/>
      </c>
    </row>
    <row r="6" spans="1:9" x14ac:dyDescent="0.25">
      <c r="A6" t="s">
        <v>420</v>
      </c>
      <c r="B6" s="32" t="e">
        <f ca="1">'Base de données'!G40</f>
        <v>#REF!</v>
      </c>
      <c r="E6" s="50" t="s">
        <v>224</v>
      </c>
      <c r="F6" s="52">
        <v>25000</v>
      </c>
      <c r="G6" s="52">
        <v>24200</v>
      </c>
    </row>
    <row r="7" spans="1:9" x14ac:dyDescent="0.25">
      <c r="A7" t="s">
        <v>213</v>
      </c>
      <c r="B7" s="32" t="e">
        <f ca="1">B5+B6</f>
        <v>#REF!</v>
      </c>
      <c r="E7" s="50" t="s">
        <v>204</v>
      </c>
      <c r="F7" s="52">
        <v>28140</v>
      </c>
      <c r="G7" s="52">
        <v>27800</v>
      </c>
      <c r="H7" t="s">
        <v>390</v>
      </c>
      <c r="I7" s="52" t="e">
        <f>IF(I5=F1,F18,G18)</f>
        <v>#N/A</v>
      </c>
    </row>
    <row r="8" spans="1:9" x14ac:dyDescent="0.25">
      <c r="E8" s="50" t="s">
        <v>10</v>
      </c>
      <c r="F8" s="52">
        <v>20700</v>
      </c>
      <c r="G8" s="52">
        <v>18250</v>
      </c>
      <c r="H8" t="s">
        <v>395</v>
      </c>
      <c r="I8" s="32" t="e">
        <f>I7*I3*I4</f>
        <v>#N/A</v>
      </c>
    </row>
    <row r="9" spans="1:9" x14ac:dyDescent="0.25">
      <c r="A9" t="s">
        <v>396</v>
      </c>
      <c r="B9" s="32" t="e">
        <f ca="1">'Base de données'!E43</f>
        <v>#REF!</v>
      </c>
      <c r="E9" s="50" t="s">
        <v>225</v>
      </c>
      <c r="F9" s="52">
        <v>20700</v>
      </c>
      <c r="G9" s="52">
        <v>18250</v>
      </c>
      <c r="H9" t="s">
        <v>401</v>
      </c>
      <c r="I9" s="32" t="e">
        <f ca="1">B14</f>
        <v>#REF!</v>
      </c>
    </row>
    <row r="10" spans="1:9" x14ac:dyDescent="0.25">
      <c r="E10" s="50" t="s">
        <v>0</v>
      </c>
      <c r="F10" s="52">
        <v>13200</v>
      </c>
      <c r="G10" s="52">
        <v>11400</v>
      </c>
      <c r="H10" t="s">
        <v>397</v>
      </c>
      <c r="I10" s="1" t="e">
        <f ca="1">IF(I9&gt;I8,I9,I8)</f>
        <v>#REF!</v>
      </c>
    </row>
    <row r="11" spans="1:9" x14ac:dyDescent="0.25">
      <c r="A11" s="12" t="s">
        <v>395</v>
      </c>
      <c r="B11" s="12"/>
      <c r="E11" s="50" t="s">
        <v>391</v>
      </c>
      <c r="F11" s="52">
        <v>13200</v>
      </c>
      <c r="G11" s="52">
        <v>11400</v>
      </c>
    </row>
    <row r="12" spans="1:9" x14ac:dyDescent="0.25">
      <c r="A12" t="s">
        <v>426</v>
      </c>
      <c r="B12" s="32" t="e">
        <f ca="1">B3</f>
        <v>#REF!</v>
      </c>
      <c r="E12" s="50" t="s">
        <v>203</v>
      </c>
      <c r="F12" s="52">
        <v>28140</v>
      </c>
      <c r="G12" s="52">
        <v>27800</v>
      </c>
    </row>
    <row r="13" spans="1:9" x14ac:dyDescent="0.25">
      <c r="A13" t="s">
        <v>369</v>
      </c>
      <c r="B13" s="32" t="e">
        <f ca="1">B4</f>
        <v>#REF!</v>
      </c>
      <c r="E13" s="50" t="s">
        <v>14</v>
      </c>
      <c r="F13" s="52">
        <v>9440</v>
      </c>
      <c r="G13" s="52">
        <v>7740</v>
      </c>
    </row>
    <row r="14" spans="1:9" x14ac:dyDescent="0.25">
      <c r="A14" t="s">
        <v>213</v>
      </c>
      <c r="B14" s="32" t="e">
        <f ca="1">B13+B12</f>
        <v>#REF!</v>
      </c>
      <c r="E14" s="50" t="s">
        <v>220</v>
      </c>
      <c r="F14" s="52">
        <v>9700</v>
      </c>
      <c r="G14" s="52">
        <v>8500</v>
      </c>
    </row>
    <row r="15" spans="1:9" x14ac:dyDescent="0.25">
      <c r="A15" t="s">
        <v>397</v>
      </c>
      <c r="B15" s="32" t="e">
        <f ca="1">I10</f>
        <v>#REF!</v>
      </c>
      <c r="E15" s="50" t="s">
        <v>16</v>
      </c>
      <c r="F15" s="52">
        <v>7850</v>
      </c>
      <c r="G15" s="52">
        <v>6020</v>
      </c>
    </row>
    <row r="16" spans="1:9" x14ac:dyDescent="0.25">
      <c r="A16" t="s">
        <v>436</v>
      </c>
      <c r="B16" s="78" t="str">
        <f>IF(C1&gt;D1,"oui","non")</f>
        <v>oui</v>
      </c>
      <c r="E16" s="50" t="s">
        <v>15</v>
      </c>
      <c r="F16" s="52">
        <v>8550</v>
      </c>
      <c r="G16" s="52">
        <v>6850</v>
      </c>
    </row>
    <row r="17" spans="1:7" x14ac:dyDescent="0.25">
      <c r="A17" s="56" t="s">
        <v>398</v>
      </c>
      <c r="B17" s="58" t="e">
        <f ca="1">B15</f>
        <v>#REF!</v>
      </c>
    </row>
    <row r="18" spans="1:7" x14ac:dyDescent="0.25">
      <c r="A18" s="56" t="s">
        <v>214</v>
      </c>
      <c r="B18" s="58">
        <f>'(2) Changements de Situation'!L8</f>
        <v>0</v>
      </c>
      <c r="E18" s="50" t="s">
        <v>392</v>
      </c>
      <c r="F18" s="1" t="e">
        <f>LOOKUP($I$1,$E$2:$E$16,F2:F16)</f>
        <v>#N/A</v>
      </c>
      <c r="G18" s="1" t="e">
        <f>LOOKUP($I$1,$E$2:$E$16,G2:G16)</f>
        <v>#N/A</v>
      </c>
    </row>
    <row r="19" spans="1:7" x14ac:dyDescent="0.25">
      <c r="A19" s="56" t="s">
        <v>399</v>
      </c>
      <c r="B19" s="58" t="e">
        <f ca="1">B17+B18</f>
        <v>#REF!</v>
      </c>
    </row>
    <row r="20" spans="1:7" x14ac:dyDescent="0.25">
      <c r="A20" s="56" t="s">
        <v>428</v>
      </c>
      <c r="B20" s="32" t="e">
        <f ca="1">B19-B5</f>
        <v>#REF!</v>
      </c>
    </row>
    <row r="21" spans="1:7" x14ac:dyDescent="0.25">
      <c r="A21" s="56" t="s">
        <v>439</v>
      </c>
      <c r="B21" s="84" t="e">
        <f ca="1">B9</f>
        <v>#REF!</v>
      </c>
    </row>
    <row r="22" spans="1:7" x14ac:dyDescent="0.25">
      <c r="A22" s="56" t="s">
        <v>431</v>
      </c>
      <c r="B22" s="83" t="str">
        <f>I4</f>
        <v/>
      </c>
    </row>
    <row r="23" spans="1:7" x14ac:dyDescent="0.25">
      <c r="A23" s="56" t="s">
        <v>440</v>
      </c>
      <c r="B23" s="53">
        <f>I3</f>
        <v>0</v>
      </c>
    </row>
    <row r="24" spans="1:7" x14ac:dyDescent="0.25">
      <c r="A24" s="56" t="s">
        <v>429</v>
      </c>
      <c r="B24" s="32" t="e">
        <f ca="1">B21*B22*B23</f>
        <v>#REF!</v>
      </c>
    </row>
    <row r="25" spans="1:7" x14ac:dyDescent="0.25">
      <c r="A25" s="56" t="s">
        <v>427</v>
      </c>
      <c r="B25" s="1" t="e">
        <f ca="1">IF(B20&lt;=B24,B24-B20,0)</f>
        <v>#REF!</v>
      </c>
    </row>
    <row r="26" spans="1:7" x14ac:dyDescent="0.25">
      <c r="A26" s="56" t="s">
        <v>421</v>
      </c>
      <c r="B26" s="32" t="e">
        <f ca="1">B19+B25</f>
        <v>#REF!</v>
      </c>
    </row>
    <row r="27" spans="1:7" x14ac:dyDescent="0.25">
      <c r="A27" s="56" t="s">
        <v>422</v>
      </c>
      <c r="B27" s="32" t="e">
        <f ca="1">B26-B5</f>
        <v>#REF!</v>
      </c>
    </row>
    <row r="36" spans="1:2" x14ac:dyDescent="0.25">
      <c r="A36" s="56" t="s">
        <v>408</v>
      </c>
      <c r="B36" s="32" t="e">
        <f ca="1">B13*11/12</f>
        <v>#REF!</v>
      </c>
    </row>
    <row r="37" spans="1:2" x14ac:dyDescent="0.25">
      <c r="A37" s="56" t="s">
        <v>409</v>
      </c>
      <c r="B37" s="32" t="e">
        <f ca="1">B12*11/12</f>
        <v>#REF!</v>
      </c>
    </row>
    <row r="38" spans="1:2" x14ac:dyDescent="0.25">
      <c r="A38" s="56" t="s">
        <v>410</v>
      </c>
      <c r="B38" s="32">
        <f>'(2) Changements de Situation'!D23*11/12</f>
        <v>0</v>
      </c>
    </row>
    <row r="39" spans="1:2" x14ac:dyDescent="0.25">
      <c r="A39" s="56" t="s">
        <v>411</v>
      </c>
      <c r="B39" s="32">
        <f>'(2) Changements de Situation'!D24*11/12</f>
        <v>0</v>
      </c>
    </row>
    <row r="40" spans="1:2" x14ac:dyDescent="0.25">
      <c r="A40" s="56" t="s">
        <v>412</v>
      </c>
      <c r="B40" s="32" t="e">
        <f ca="1">SUM(B36:B39)</f>
        <v>#REF!</v>
      </c>
    </row>
    <row r="41" spans="1:2" x14ac:dyDescent="0.25">
      <c r="A41" s="56" t="s">
        <v>414</v>
      </c>
      <c r="B41" s="32">
        <f>'(2) Changements de Situation'!J17</f>
        <v>0</v>
      </c>
    </row>
    <row r="42" spans="1:2" x14ac:dyDescent="0.25">
      <c r="A42" s="56" t="s">
        <v>413</v>
      </c>
      <c r="B42" s="32" t="e">
        <f ca="1">B41-B40</f>
        <v>#REF!</v>
      </c>
    </row>
    <row r="43" spans="1:2" x14ac:dyDescent="0.25">
      <c r="A43" s="56" t="s">
        <v>459</v>
      </c>
      <c r="B43" s="32">
        <f>'(2) Changements de Situation'!J17</f>
        <v>0</v>
      </c>
    </row>
    <row r="44" spans="1:2" x14ac:dyDescent="0.25">
      <c r="A44" s="56" t="s">
        <v>460</v>
      </c>
      <c r="B44" s="1">
        <f>B43/12*11</f>
        <v>0</v>
      </c>
    </row>
    <row r="45" spans="1:2" x14ac:dyDescent="0.25">
      <c r="A45" s="56" t="s">
        <v>457</v>
      </c>
      <c r="B45" s="1">
        <f>B43/12</f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I4" sqref="I4"/>
    </sheetView>
  </sheetViews>
  <sheetFormatPr baseColWidth="10" defaultRowHeight="15" x14ac:dyDescent="0.25"/>
  <cols>
    <col min="1" max="1" width="32.5703125" bestFit="1" customWidth="1"/>
  </cols>
  <sheetData>
    <row r="1" spans="1:2" x14ac:dyDescent="0.25">
      <c r="A1" t="s">
        <v>202</v>
      </c>
    </row>
    <row r="2" spans="1:2" x14ac:dyDescent="0.25">
      <c r="A2" s="73" t="s">
        <v>18</v>
      </c>
      <c r="B2">
        <v>0.9</v>
      </c>
    </row>
    <row r="3" spans="1:2" x14ac:dyDescent="0.25">
      <c r="A3" s="73" t="s">
        <v>221</v>
      </c>
      <c r="B3">
        <v>0.9</v>
      </c>
    </row>
    <row r="4" spans="1:2" x14ac:dyDescent="0.25">
      <c r="A4" s="73" t="s">
        <v>222</v>
      </c>
      <c r="B4">
        <v>0.9</v>
      </c>
    </row>
    <row r="5" spans="1:2" x14ac:dyDescent="0.25">
      <c r="A5" s="73" t="s">
        <v>226</v>
      </c>
      <c r="B5">
        <v>0.9</v>
      </c>
    </row>
    <row r="6" spans="1:2" x14ac:dyDescent="0.25">
      <c r="A6" s="73" t="s">
        <v>224</v>
      </c>
      <c r="B6">
        <v>1.05</v>
      </c>
    </row>
    <row r="7" spans="1:2" x14ac:dyDescent="0.25">
      <c r="A7" s="73" t="s">
        <v>204</v>
      </c>
      <c r="B7">
        <v>1.05</v>
      </c>
    </row>
    <row r="8" spans="1:2" x14ac:dyDescent="0.25">
      <c r="A8" s="73" t="s">
        <v>10</v>
      </c>
      <c r="B8">
        <v>1.05</v>
      </c>
    </row>
    <row r="9" spans="1:2" x14ac:dyDescent="0.25">
      <c r="A9" s="73" t="s">
        <v>0</v>
      </c>
      <c r="B9">
        <v>0.85</v>
      </c>
    </row>
    <row r="10" spans="1:2" x14ac:dyDescent="0.25">
      <c r="A10" s="73" t="s">
        <v>391</v>
      </c>
      <c r="B10">
        <v>0.85</v>
      </c>
    </row>
    <row r="11" spans="1:2" x14ac:dyDescent="0.25">
      <c r="A11" s="73" t="s">
        <v>203</v>
      </c>
      <c r="B11">
        <v>1.05</v>
      </c>
    </row>
    <row r="12" spans="1:2" x14ac:dyDescent="0.25">
      <c r="A12" s="73" t="s">
        <v>14</v>
      </c>
      <c r="B12">
        <v>0.9</v>
      </c>
    </row>
    <row r="13" spans="1:2" x14ac:dyDescent="0.25">
      <c r="A13" s="73" t="s">
        <v>220</v>
      </c>
      <c r="B13">
        <v>0.9</v>
      </c>
    </row>
    <row r="14" spans="1:2" x14ac:dyDescent="0.25">
      <c r="A14" s="73" t="s">
        <v>16</v>
      </c>
      <c r="B14">
        <v>0.9</v>
      </c>
    </row>
    <row r="15" spans="1:2" x14ac:dyDescent="0.25">
      <c r="A15" s="73" t="s">
        <v>15</v>
      </c>
      <c r="B15">
        <v>0.9</v>
      </c>
    </row>
    <row r="17" spans="1:3" x14ac:dyDescent="0.25">
      <c r="A17">
        <f>'(2) Changements de Situation'!D9</f>
        <v>0</v>
      </c>
      <c r="B17" t="e">
        <f>LOOKUP(A17,A2:A15,B2:B15)</f>
        <v>#N/A</v>
      </c>
    </row>
    <row r="18" spans="1:3" x14ac:dyDescent="0.25">
      <c r="A18" s="76">
        <v>44561</v>
      </c>
      <c r="B18" s="76">
        <f>'(2) Changements de Situation'!D6</f>
        <v>0</v>
      </c>
      <c r="C18" s="77">
        <f>(A18-B18)/364</f>
        <v>122.42032967032966</v>
      </c>
    </row>
    <row r="19" spans="1:3" x14ac:dyDescent="0.25">
      <c r="A19" s="76">
        <v>44197</v>
      </c>
    </row>
    <row r="20" spans="1:3" x14ac:dyDescent="0.25">
      <c r="A20">
        <f>A18-A19</f>
        <v>364</v>
      </c>
    </row>
    <row r="21" spans="1:3" x14ac:dyDescent="0.25">
      <c r="C21">
        <f>10/12</f>
        <v>0.83333333333333337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52"/>
  <sheetViews>
    <sheetView topLeftCell="N1" workbookViewId="0">
      <selection activeCell="I4" sqref="I4"/>
    </sheetView>
  </sheetViews>
  <sheetFormatPr baseColWidth="10" defaultRowHeight="15" x14ac:dyDescent="0.25"/>
  <cols>
    <col min="1" max="1" width="11.42578125" style="15"/>
    <col min="2" max="2" width="11.42578125" style="19"/>
    <col min="3" max="3" width="21.42578125" style="15" bestFit="1" customWidth="1"/>
    <col min="4" max="4" width="19.28515625" customWidth="1"/>
    <col min="5" max="5" width="11.85546875" style="2" bestFit="1" customWidth="1"/>
    <col min="6" max="6" width="11.85546875" customWidth="1"/>
    <col min="7" max="7" width="11.85546875" bestFit="1" customWidth="1"/>
    <col min="8" max="8" width="11.85546875" style="2" bestFit="1" customWidth="1"/>
    <col min="10" max="10" width="10.85546875" bestFit="1" customWidth="1"/>
    <col min="11" max="11" width="10.85546875" style="2" bestFit="1" customWidth="1"/>
    <col min="13" max="14" width="10.85546875" bestFit="1" customWidth="1"/>
    <col min="16" max="16" width="11.85546875" customWidth="1"/>
    <col min="17" max="17" width="11.5703125" bestFit="1" customWidth="1"/>
    <col min="18" max="19" width="10.85546875" bestFit="1" customWidth="1"/>
    <col min="20" max="20" width="9.42578125" bestFit="1" customWidth="1"/>
    <col min="21" max="21" width="11.5703125" bestFit="1" customWidth="1"/>
    <col min="22" max="22" width="11" bestFit="1" customWidth="1"/>
    <col min="23" max="23" width="9.42578125" bestFit="1" customWidth="1"/>
    <col min="24" max="24" width="11.5703125" bestFit="1" customWidth="1"/>
    <col min="25" max="25" width="11" bestFit="1" customWidth="1"/>
    <col min="26" max="26" width="9.42578125" bestFit="1" customWidth="1"/>
    <col min="27" max="27" width="11.5703125" bestFit="1" customWidth="1"/>
    <col min="28" max="28" width="11" bestFit="1" customWidth="1"/>
    <col min="29" max="29" width="10.85546875" bestFit="1" customWidth="1"/>
    <col min="30" max="30" width="11.5703125" bestFit="1" customWidth="1"/>
    <col min="31" max="31" width="10.85546875" bestFit="1" customWidth="1"/>
    <col min="32" max="32" width="8.42578125" bestFit="1" customWidth="1"/>
    <col min="34" max="34" width="10.85546875" bestFit="1" customWidth="1"/>
    <col min="35" max="35" width="8.42578125" bestFit="1" customWidth="1"/>
  </cols>
  <sheetData>
    <row r="1" spans="1:51" s="3" customFormat="1" x14ac:dyDescent="0.25">
      <c r="B1" s="4"/>
      <c r="D1" s="123" t="s">
        <v>7</v>
      </c>
      <c r="E1" s="123"/>
      <c r="F1" s="123"/>
      <c r="G1" s="123" t="s">
        <v>8</v>
      </c>
      <c r="H1" s="123"/>
      <c r="I1" s="123"/>
      <c r="J1" s="123" t="s">
        <v>9</v>
      </c>
      <c r="K1" s="123"/>
      <c r="L1" s="123"/>
      <c r="M1" s="123" t="s">
        <v>2</v>
      </c>
      <c r="N1" s="123"/>
      <c r="O1" s="123"/>
      <c r="P1" s="123" t="s">
        <v>11</v>
      </c>
      <c r="Q1" s="123"/>
      <c r="R1" s="123"/>
      <c r="S1" s="123" t="s">
        <v>10</v>
      </c>
      <c r="T1" s="123"/>
      <c r="U1" s="123"/>
      <c r="V1" s="123" t="s">
        <v>12</v>
      </c>
      <c r="W1" s="123"/>
      <c r="X1" s="123"/>
      <c r="Y1" s="123" t="s">
        <v>0</v>
      </c>
      <c r="Z1" s="123"/>
      <c r="AA1" s="123"/>
      <c r="AB1" s="123" t="s">
        <v>13</v>
      </c>
      <c r="AC1" s="123"/>
      <c r="AD1" s="123"/>
      <c r="AE1" s="123" t="s">
        <v>14</v>
      </c>
      <c r="AF1" s="123"/>
      <c r="AG1" s="123"/>
      <c r="AH1" s="123" t="s">
        <v>15</v>
      </c>
      <c r="AI1" s="123"/>
      <c r="AJ1" s="123"/>
      <c r="AK1" s="123" t="s">
        <v>16</v>
      </c>
      <c r="AL1" s="123"/>
      <c r="AM1" s="123"/>
      <c r="AN1" s="123" t="s">
        <v>17</v>
      </c>
      <c r="AO1" s="123"/>
      <c r="AP1" s="123"/>
      <c r="AQ1" s="123" t="s">
        <v>18</v>
      </c>
      <c r="AR1" s="123"/>
      <c r="AS1" s="123"/>
      <c r="AT1" s="123" t="s">
        <v>19</v>
      </c>
      <c r="AU1" s="123"/>
      <c r="AV1" s="123"/>
      <c r="AW1" s="123" t="s">
        <v>20</v>
      </c>
      <c r="AX1" s="123"/>
      <c r="AY1" s="123"/>
    </row>
    <row r="2" spans="1:51" s="3" customFormat="1" ht="30" x14ac:dyDescent="0.25">
      <c r="A2" s="125" t="s">
        <v>1</v>
      </c>
      <c r="B2" s="9"/>
      <c r="C2" s="5"/>
      <c r="D2" s="5" t="s">
        <v>22</v>
      </c>
      <c r="E2" s="6" t="s">
        <v>23</v>
      </c>
      <c r="F2" s="5" t="s">
        <v>24</v>
      </c>
      <c r="G2" s="5" t="s">
        <v>22</v>
      </c>
      <c r="H2" s="6" t="s">
        <v>23</v>
      </c>
      <c r="I2" s="5" t="s">
        <v>24</v>
      </c>
      <c r="J2" s="5" t="s">
        <v>22</v>
      </c>
      <c r="K2" s="6" t="s">
        <v>23</v>
      </c>
      <c r="L2" s="5" t="s">
        <v>24</v>
      </c>
      <c r="M2" s="5" t="s">
        <v>22</v>
      </c>
      <c r="N2" s="6" t="s">
        <v>23</v>
      </c>
      <c r="O2" s="5" t="s">
        <v>24</v>
      </c>
      <c r="P2" s="5" t="s">
        <v>22</v>
      </c>
      <c r="Q2" s="6" t="s">
        <v>23</v>
      </c>
      <c r="R2" s="5" t="s">
        <v>24</v>
      </c>
      <c r="S2" s="5" t="s">
        <v>22</v>
      </c>
      <c r="T2" s="6" t="s">
        <v>23</v>
      </c>
      <c r="U2" s="5" t="s">
        <v>24</v>
      </c>
      <c r="V2" s="5" t="s">
        <v>22</v>
      </c>
      <c r="W2" s="6" t="s">
        <v>23</v>
      </c>
      <c r="X2" s="5" t="s">
        <v>24</v>
      </c>
      <c r="Y2" s="5" t="s">
        <v>22</v>
      </c>
      <c r="Z2" s="6" t="s">
        <v>23</v>
      </c>
      <c r="AA2" s="5" t="s">
        <v>24</v>
      </c>
      <c r="AB2" s="5" t="s">
        <v>22</v>
      </c>
      <c r="AC2" s="6" t="s">
        <v>23</v>
      </c>
      <c r="AD2" s="5" t="s">
        <v>24</v>
      </c>
      <c r="AE2" s="5" t="s">
        <v>22</v>
      </c>
      <c r="AF2" s="6" t="s">
        <v>23</v>
      </c>
      <c r="AG2" s="5" t="s">
        <v>24</v>
      </c>
      <c r="AH2" s="5" t="s">
        <v>22</v>
      </c>
      <c r="AI2" s="6" t="s">
        <v>23</v>
      </c>
      <c r="AJ2" s="5" t="s">
        <v>24</v>
      </c>
      <c r="AK2" s="5" t="s">
        <v>22</v>
      </c>
      <c r="AL2" s="6" t="s">
        <v>23</v>
      </c>
      <c r="AM2" s="5" t="s">
        <v>24</v>
      </c>
      <c r="AN2" s="5" t="s">
        <v>22</v>
      </c>
      <c r="AO2" s="6" t="s">
        <v>23</v>
      </c>
      <c r="AP2" s="5" t="s">
        <v>24</v>
      </c>
      <c r="AQ2" s="5" t="s">
        <v>22</v>
      </c>
      <c r="AR2" s="6" t="s">
        <v>23</v>
      </c>
      <c r="AS2" s="5" t="s">
        <v>24</v>
      </c>
      <c r="AT2" s="5" t="s">
        <v>22</v>
      </c>
      <c r="AU2" s="6" t="s">
        <v>23</v>
      </c>
      <c r="AV2" s="5" t="s">
        <v>24</v>
      </c>
      <c r="AW2" s="5" t="s">
        <v>22</v>
      </c>
      <c r="AX2" s="6" t="s">
        <v>23</v>
      </c>
      <c r="AY2" s="5" t="s">
        <v>24</v>
      </c>
    </row>
    <row r="3" spans="1:51" x14ac:dyDescent="0.25">
      <c r="A3" s="126"/>
      <c r="B3" s="10"/>
      <c r="C3" s="17" t="s">
        <v>3</v>
      </c>
      <c r="D3" s="124">
        <v>5720</v>
      </c>
      <c r="E3" s="7">
        <v>1.42</v>
      </c>
      <c r="F3" s="8">
        <f>D$3*E3</f>
        <v>8122.4</v>
      </c>
      <c r="G3" s="124">
        <v>3572</v>
      </c>
      <c r="H3" s="7">
        <v>1.42</v>
      </c>
      <c r="I3" s="8">
        <f>G$3*H3</f>
        <v>5072.24</v>
      </c>
      <c r="J3" s="124">
        <v>3177</v>
      </c>
      <c r="K3" s="7">
        <v>1.42</v>
      </c>
      <c r="L3" s="8">
        <f>J$3*K3</f>
        <v>4511.34</v>
      </c>
      <c r="M3" s="124">
        <v>4572</v>
      </c>
      <c r="N3" s="7">
        <v>1.55</v>
      </c>
      <c r="O3" s="8">
        <f>M$3*N3</f>
        <v>7086.6</v>
      </c>
      <c r="P3" s="124">
        <v>2817</v>
      </c>
      <c r="Q3" s="7">
        <v>1.42</v>
      </c>
      <c r="R3" s="8">
        <f>P$3*Q3</f>
        <v>4000.14</v>
      </c>
      <c r="S3" s="124">
        <v>2817</v>
      </c>
      <c r="T3" s="7">
        <v>1.42</v>
      </c>
      <c r="U3" s="8">
        <f>S$3*T3</f>
        <v>4000.14</v>
      </c>
      <c r="V3" s="124">
        <v>1769</v>
      </c>
      <c r="W3" s="7">
        <v>1.4019999999999999</v>
      </c>
      <c r="X3" s="8">
        <f>V$3*W3</f>
        <v>2480.1379999999999</v>
      </c>
      <c r="Y3" s="124">
        <v>1769</v>
      </c>
      <c r="Z3" s="7">
        <v>1.4019999999999999</v>
      </c>
      <c r="AA3" s="8">
        <f>Y$3*Z3</f>
        <v>2480.1379999999999</v>
      </c>
      <c r="AB3" s="124">
        <v>1505</v>
      </c>
      <c r="AC3" s="7">
        <v>1.861</v>
      </c>
      <c r="AD3" s="8">
        <f>AB$3*AC3</f>
        <v>2800.8049999999998</v>
      </c>
      <c r="AE3" s="124">
        <v>1505</v>
      </c>
      <c r="AF3" s="7">
        <v>1.3959999999999999</v>
      </c>
      <c r="AG3" s="8">
        <f>AE$3*AF3</f>
        <v>2100.98</v>
      </c>
      <c r="AH3" s="124">
        <v>1435</v>
      </c>
      <c r="AI3" s="7">
        <v>1.391</v>
      </c>
      <c r="AJ3" s="8">
        <f>AH$3*AI3</f>
        <v>1996.085</v>
      </c>
      <c r="AK3" s="124">
        <v>1270</v>
      </c>
      <c r="AL3" s="7">
        <v>1.54</v>
      </c>
      <c r="AM3" s="8">
        <f>AK$3*AL3</f>
        <v>1955.8</v>
      </c>
      <c r="AN3" s="124">
        <v>978</v>
      </c>
      <c r="AO3" s="7">
        <v>2</v>
      </c>
      <c r="AP3" s="8">
        <f>AN$3*AO3</f>
        <v>1956</v>
      </c>
      <c r="AQ3" s="124">
        <v>856</v>
      </c>
      <c r="AR3" s="7">
        <v>2</v>
      </c>
      <c r="AS3" s="8">
        <f>AQ$3*AR3</f>
        <v>1712</v>
      </c>
      <c r="AT3" s="124">
        <v>590</v>
      </c>
      <c r="AU3" s="7">
        <v>2</v>
      </c>
      <c r="AV3" s="8">
        <f>AT$3*AU3</f>
        <v>1180</v>
      </c>
      <c r="AW3" s="124">
        <v>558</v>
      </c>
      <c r="AX3" s="7">
        <v>2</v>
      </c>
      <c r="AY3" s="8">
        <f>AW$3*AX3</f>
        <v>1116</v>
      </c>
    </row>
    <row r="4" spans="1:51" x14ac:dyDescent="0.25">
      <c r="A4" s="126"/>
      <c r="B4" s="10"/>
      <c r="C4" s="17" t="s">
        <v>4</v>
      </c>
      <c r="D4" s="124"/>
      <c r="E4" s="7"/>
      <c r="F4" s="8">
        <f t="shared" ref="F4:F6" si="0">D$3*E4</f>
        <v>0</v>
      </c>
      <c r="G4" s="124"/>
      <c r="H4" s="7">
        <v>1.94</v>
      </c>
      <c r="I4" s="8">
        <f t="shared" ref="I4:I6" si="1">G$3*H4</f>
        <v>6929.6799999999994</v>
      </c>
      <c r="J4" s="124"/>
      <c r="K4" s="7">
        <v>1.94</v>
      </c>
      <c r="L4" s="8">
        <f t="shared" ref="L4:L6" si="2">J$3*K4</f>
        <v>6163.38</v>
      </c>
      <c r="M4" s="124"/>
      <c r="N4" s="7">
        <v>1.95</v>
      </c>
      <c r="O4" s="8">
        <f t="shared" ref="O4:O6" si="3">M$3*N4</f>
        <v>8915.4</v>
      </c>
      <c r="P4" s="124"/>
      <c r="Q4" s="7">
        <v>1.94</v>
      </c>
      <c r="R4" s="8">
        <f t="shared" ref="R4:R6" si="4">P$3*Q4</f>
        <v>5464.98</v>
      </c>
      <c r="S4" s="124"/>
      <c r="T4" s="7">
        <v>1.94</v>
      </c>
      <c r="U4" s="8">
        <f t="shared" ref="U4:U6" si="5">S$3*T4</f>
        <v>5464.98</v>
      </c>
      <c r="V4" s="124"/>
      <c r="W4" s="7">
        <v>1.89</v>
      </c>
      <c r="X4" s="8">
        <f>V$3*W4</f>
        <v>3343.41</v>
      </c>
      <c r="Y4" s="124"/>
      <c r="Z4" s="7">
        <v>1.89</v>
      </c>
      <c r="AA4" s="8">
        <f>Y$3*Z4</f>
        <v>3343.41</v>
      </c>
      <c r="AB4" s="124"/>
      <c r="AC4" s="7">
        <v>2.19</v>
      </c>
      <c r="AD4" s="8">
        <f>AB$3*AC4</f>
        <v>3295.95</v>
      </c>
      <c r="AE4" s="124"/>
      <c r="AF4" s="7">
        <v>2.19</v>
      </c>
      <c r="AG4" s="8">
        <f>AE$3*AF4</f>
        <v>3295.95</v>
      </c>
      <c r="AH4" s="124"/>
      <c r="AI4" s="7">
        <v>2.2000000000000002</v>
      </c>
      <c r="AJ4" s="8">
        <f>AH$3*AI4</f>
        <v>3157.0000000000005</v>
      </c>
      <c r="AK4" s="124"/>
      <c r="AL4" s="7">
        <v>1.98</v>
      </c>
      <c r="AM4" s="8">
        <f>AK$3*AL4</f>
        <v>2514.6</v>
      </c>
      <c r="AN4" s="124"/>
      <c r="AO4" s="7">
        <v>2</v>
      </c>
      <c r="AP4" s="8">
        <f>AN$3*AO4</f>
        <v>1956</v>
      </c>
      <c r="AQ4" s="124"/>
      <c r="AR4" s="7">
        <v>2</v>
      </c>
      <c r="AS4" s="8">
        <f>AQ$3*AR4</f>
        <v>1712</v>
      </c>
      <c r="AT4" s="124"/>
      <c r="AU4" s="7">
        <v>2</v>
      </c>
      <c r="AV4" s="8">
        <f>AT$3*AU4</f>
        <v>1180</v>
      </c>
      <c r="AW4" s="124"/>
      <c r="AX4" s="7">
        <v>2</v>
      </c>
      <c r="AY4" s="8">
        <f>AW$3*AX4</f>
        <v>1116</v>
      </c>
    </row>
    <row r="5" spans="1:51" x14ac:dyDescent="0.25">
      <c r="A5" s="126"/>
      <c r="B5" s="10"/>
      <c r="C5" s="17" t="s">
        <v>5</v>
      </c>
      <c r="D5" s="124"/>
      <c r="E5" s="7"/>
      <c r="F5" s="8">
        <f t="shared" si="0"/>
        <v>0</v>
      </c>
      <c r="G5" s="124"/>
      <c r="H5" s="7">
        <v>1.94</v>
      </c>
      <c r="I5" s="8">
        <f t="shared" si="1"/>
        <v>6929.6799999999994</v>
      </c>
      <c r="J5" s="124"/>
      <c r="K5" s="7">
        <v>1.94</v>
      </c>
      <c r="L5" s="8">
        <f t="shared" si="2"/>
        <v>6163.38</v>
      </c>
      <c r="M5" s="124"/>
      <c r="N5" s="7">
        <v>1.95</v>
      </c>
      <c r="O5" s="8">
        <f t="shared" si="3"/>
        <v>8915.4</v>
      </c>
      <c r="P5" s="124"/>
      <c r="Q5" s="7">
        <v>1.94</v>
      </c>
      <c r="R5" s="8">
        <f t="shared" si="4"/>
        <v>5464.98</v>
      </c>
      <c r="S5" s="124"/>
      <c r="T5" s="7">
        <v>1.94</v>
      </c>
      <c r="U5" s="8">
        <f t="shared" si="5"/>
        <v>5464.98</v>
      </c>
      <c r="V5" s="124"/>
      <c r="W5" s="7">
        <v>1.89</v>
      </c>
      <c r="X5" s="8">
        <f>V$3*W5</f>
        <v>3343.41</v>
      </c>
      <c r="Y5" s="124"/>
      <c r="Z5" s="7">
        <v>1.89</v>
      </c>
      <c r="AA5" s="8">
        <f>Y$3*Z5</f>
        <v>3343.41</v>
      </c>
      <c r="AB5" s="124"/>
      <c r="AC5" s="7">
        <v>1.861</v>
      </c>
      <c r="AD5" s="8">
        <f>AB$3*AC5</f>
        <v>2800.8049999999998</v>
      </c>
      <c r="AE5" s="124"/>
      <c r="AF5" s="7">
        <v>1.861</v>
      </c>
      <c r="AG5" s="8">
        <f>AE$3*AF5</f>
        <v>2800.8049999999998</v>
      </c>
      <c r="AH5" s="124"/>
      <c r="AI5" s="7">
        <v>1.8540000000000001</v>
      </c>
      <c r="AJ5" s="8">
        <f>AH$3*AI5</f>
        <v>2660.4900000000002</v>
      </c>
      <c r="AK5" s="124"/>
      <c r="AL5" s="7">
        <v>1.8260000000000001</v>
      </c>
      <c r="AM5" s="8">
        <f>AK$3*AL5</f>
        <v>2319.02</v>
      </c>
      <c r="AN5" s="124"/>
      <c r="AO5" s="7">
        <v>2</v>
      </c>
      <c r="AP5" s="8">
        <f>AN$3*AO5</f>
        <v>1956</v>
      </c>
      <c r="AQ5" s="124"/>
      <c r="AR5" s="7">
        <v>2</v>
      </c>
      <c r="AS5" s="8">
        <f>AQ$3*AR5</f>
        <v>1712</v>
      </c>
      <c r="AT5" s="124"/>
      <c r="AU5" s="7">
        <v>2</v>
      </c>
      <c r="AV5" s="8">
        <f>AT$3*AU5</f>
        <v>1180</v>
      </c>
      <c r="AW5" s="124"/>
      <c r="AX5" s="7">
        <v>2</v>
      </c>
      <c r="AY5" s="8">
        <f>AW$3*AX5</f>
        <v>1116</v>
      </c>
    </row>
    <row r="6" spans="1:51" x14ac:dyDescent="0.25">
      <c r="A6" s="127"/>
      <c r="B6" s="11"/>
      <c r="C6" s="17" t="s">
        <v>21</v>
      </c>
      <c r="D6" s="124"/>
      <c r="E6" s="7">
        <v>2</v>
      </c>
      <c r="F6" s="8">
        <f t="shared" si="0"/>
        <v>11440</v>
      </c>
      <c r="G6" s="124"/>
      <c r="H6" s="7">
        <v>2</v>
      </c>
      <c r="I6" s="8">
        <f t="shared" si="1"/>
        <v>7144</v>
      </c>
      <c r="J6" s="124"/>
      <c r="K6" s="7">
        <v>2</v>
      </c>
      <c r="L6" s="8">
        <f t="shared" si="2"/>
        <v>6354</v>
      </c>
      <c r="M6" s="124"/>
      <c r="N6" s="7">
        <v>2</v>
      </c>
      <c r="O6" s="8">
        <f t="shared" si="3"/>
        <v>9144</v>
      </c>
      <c r="P6" s="124"/>
      <c r="Q6" s="7">
        <v>2</v>
      </c>
      <c r="R6" s="8">
        <f t="shared" si="4"/>
        <v>5634</v>
      </c>
      <c r="S6" s="124"/>
      <c r="T6" s="7">
        <v>2</v>
      </c>
      <c r="U6" s="8">
        <f t="shared" si="5"/>
        <v>5634</v>
      </c>
      <c r="V6" s="124"/>
      <c r="W6" s="7">
        <v>1.946</v>
      </c>
      <c r="X6" s="8">
        <f>V$3*W6</f>
        <v>3442.4739999999997</v>
      </c>
      <c r="Y6" s="124"/>
      <c r="Z6" s="7">
        <v>1.946</v>
      </c>
      <c r="AA6" s="8">
        <f>Y$3*Z6</f>
        <v>3442.4739999999997</v>
      </c>
      <c r="AB6" s="124"/>
      <c r="AC6" s="7">
        <v>2.19</v>
      </c>
      <c r="AD6" s="8">
        <f>AB$3*AC6</f>
        <v>3295.95</v>
      </c>
      <c r="AE6" s="124"/>
      <c r="AF6" s="7">
        <v>2.19</v>
      </c>
      <c r="AG6" s="8">
        <f>AE$3*AF6</f>
        <v>3295.95</v>
      </c>
      <c r="AH6" s="124"/>
      <c r="AI6" s="7">
        <v>2.2000000000000002</v>
      </c>
      <c r="AJ6" s="8">
        <f>AH$3*AI6</f>
        <v>3157.0000000000005</v>
      </c>
      <c r="AK6" s="124"/>
      <c r="AL6" s="7">
        <v>1.98</v>
      </c>
      <c r="AM6" s="8">
        <f>AK$3*AL6</f>
        <v>2514.6</v>
      </c>
      <c r="AN6" s="124"/>
      <c r="AO6" s="7">
        <v>2</v>
      </c>
      <c r="AP6" s="8">
        <f>AN$3*AO6</f>
        <v>1956</v>
      </c>
      <c r="AQ6" s="124"/>
      <c r="AR6" s="7">
        <v>2</v>
      </c>
      <c r="AS6" s="8">
        <f>AQ$3*AR6</f>
        <v>1712</v>
      </c>
      <c r="AT6" s="124"/>
      <c r="AU6" s="7">
        <v>2</v>
      </c>
      <c r="AV6" s="8">
        <f>AT$3*AU6</f>
        <v>1180</v>
      </c>
      <c r="AW6" s="124"/>
      <c r="AX6" s="7">
        <v>2</v>
      </c>
      <c r="AY6" s="8">
        <f>AW$3*AX6</f>
        <v>1116</v>
      </c>
    </row>
    <row r="7" spans="1:51" s="15" customFormat="1" x14ac:dyDescent="0.25">
      <c r="B7" s="19"/>
      <c r="E7" s="18"/>
      <c r="H7" s="18"/>
      <c r="K7" s="18"/>
    </row>
    <row r="8" spans="1:51" x14ac:dyDescent="0.25">
      <c r="A8" s="13"/>
      <c r="D8" s="1"/>
      <c r="G8" s="1"/>
      <c r="J8" s="1"/>
      <c r="M8" s="1"/>
      <c r="P8" s="1"/>
      <c r="S8" s="1"/>
      <c r="V8" s="1"/>
      <c r="Y8" s="1"/>
      <c r="AB8" s="1"/>
      <c r="AE8" s="1"/>
      <c r="AH8" s="1"/>
      <c r="AK8" s="1"/>
      <c r="AN8" s="1"/>
      <c r="AQ8" s="1"/>
      <c r="AT8" s="1"/>
      <c r="AW8" s="1"/>
    </row>
    <row r="9" spans="1:51" x14ac:dyDescent="0.25">
      <c r="A9" s="13"/>
      <c r="B9" s="35" t="s">
        <v>383</v>
      </c>
      <c r="C9" s="35" t="s">
        <v>347</v>
      </c>
      <c r="D9" s="18" t="s">
        <v>345</v>
      </c>
      <c r="E9" s="35" t="s">
        <v>346</v>
      </c>
      <c r="G9" s="1"/>
      <c r="J9" s="1"/>
      <c r="M9" s="1"/>
      <c r="P9" s="1"/>
      <c r="S9" s="1"/>
      <c r="V9" s="1"/>
      <c r="Y9" s="1"/>
      <c r="AB9" s="1"/>
      <c r="AE9" s="1"/>
      <c r="AH9" s="1"/>
      <c r="AK9" s="1"/>
      <c r="AN9" s="1"/>
      <c r="AQ9" s="1"/>
      <c r="AT9" s="1"/>
      <c r="AW9" s="1"/>
    </row>
    <row r="11" spans="1:51" s="19" customFormat="1" x14ac:dyDescent="0.25">
      <c r="A11" s="19" t="s">
        <v>201</v>
      </c>
      <c r="C11" s="19" t="s">
        <v>344</v>
      </c>
      <c r="D11" s="19" t="s">
        <v>347</v>
      </c>
      <c r="E11" s="18" t="s">
        <v>345</v>
      </c>
      <c r="F11" s="19" t="s">
        <v>346</v>
      </c>
      <c r="I11" s="19" t="s">
        <v>348</v>
      </c>
      <c r="J11" s="19" t="s">
        <v>349</v>
      </c>
      <c r="K11" s="18"/>
    </row>
    <row r="12" spans="1:51" x14ac:dyDescent="0.25">
      <c r="A12" s="19"/>
      <c r="C12" s="19"/>
      <c r="D12" s="19"/>
      <c r="E12" s="19"/>
      <c r="F12" s="19"/>
      <c r="G12" s="12"/>
      <c r="H12" s="12"/>
      <c r="I12" s="12"/>
      <c r="J12" s="12"/>
    </row>
    <row r="13" spans="1:51" ht="30" x14ac:dyDescent="0.25">
      <c r="A13" s="15" t="s">
        <v>0</v>
      </c>
      <c r="B13" s="36" t="s">
        <v>350</v>
      </c>
      <c r="C13" s="12" t="s">
        <v>203</v>
      </c>
      <c r="D13" s="13" t="s">
        <v>220</v>
      </c>
      <c r="E13" s="13" t="s">
        <v>221</v>
      </c>
      <c r="F13" s="13" t="s">
        <v>226</v>
      </c>
    </row>
    <row r="14" spans="1:51" x14ac:dyDescent="0.25">
      <c r="A14" s="15" t="s">
        <v>16</v>
      </c>
      <c r="B14" s="12" t="s">
        <v>203</v>
      </c>
      <c r="C14" s="12" t="s">
        <v>204</v>
      </c>
      <c r="D14" s="13" t="s">
        <v>14</v>
      </c>
      <c r="E14" s="13" t="s">
        <v>18</v>
      </c>
      <c r="F14" s="13" t="s">
        <v>222</v>
      </c>
    </row>
    <row r="15" spans="1:51" ht="15" customHeight="1" x14ac:dyDescent="0.25">
      <c r="A15" s="15" t="s">
        <v>18</v>
      </c>
      <c r="B15" s="12" t="s">
        <v>204</v>
      </c>
      <c r="C15" s="12" t="s">
        <v>352</v>
      </c>
      <c r="D15" s="13" t="s">
        <v>15</v>
      </c>
      <c r="F15" s="14"/>
    </row>
    <row r="16" spans="1:51" x14ac:dyDescent="0.25">
      <c r="A16" s="15" t="s">
        <v>205</v>
      </c>
      <c r="B16" s="12" t="s">
        <v>352</v>
      </c>
      <c r="C16" s="13" t="s">
        <v>225</v>
      </c>
      <c r="D16" s="13" t="s">
        <v>16</v>
      </c>
      <c r="F16" s="14"/>
    </row>
    <row r="17" spans="1:30" ht="15" customHeight="1" x14ac:dyDescent="0.25">
      <c r="B17" s="13" t="s">
        <v>10</v>
      </c>
      <c r="C17" s="13" t="s">
        <v>10</v>
      </c>
      <c r="F17" s="14"/>
    </row>
    <row r="18" spans="1:30" x14ac:dyDescent="0.25">
      <c r="B18" s="13" t="s">
        <v>0</v>
      </c>
      <c r="C18" s="13" t="s">
        <v>388</v>
      </c>
    </row>
    <row r="19" spans="1:30" x14ac:dyDescent="0.25">
      <c r="C19" s="13" t="s">
        <v>0</v>
      </c>
    </row>
    <row r="20" spans="1:30" x14ac:dyDescent="0.25">
      <c r="U20" s="129" t="s">
        <v>356</v>
      </c>
      <c r="V20" s="130"/>
      <c r="W20" s="130"/>
      <c r="X20" s="130"/>
      <c r="Y20" s="130"/>
      <c r="Z20" s="130"/>
      <c r="AA20" s="130"/>
      <c r="AB20" s="130"/>
      <c r="AC20" s="130"/>
      <c r="AD20" s="131"/>
    </row>
    <row r="21" spans="1:30" s="4" customFormat="1" ht="30" x14ac:dyDescent="0.25">
      <c r="D21" s="4" t="s">
        <v>350</v>
      </c>
      <c r="E21" s="19" t="s">
        <v>204</v>
      </c>
      <c r="F21" s="19" t="s">
        <v>224</v>
      </c>
      <c r="G21" s="19" t="s">
        <v>203</v>
      </c>
      <c r="H21" s="19" t="s">
        <v>225</v>
      </c>
      <c r="I21" s="34" t="s">
        <v>10</v>
      </c>
      <c r="J21" s="46" t="s">
        <v>388</v>
      </c>
      <c r="K21" s="19" t="s">
        <v>0</v>
      </c>
      <c r="L21" s="19" t="s">
        <v>220</v>
      </c>
      <c r="M21" s="19" t="s">
        <v>14</v>
      </c>
      <c r="N21" s="19" t="s">
        <v>15</v>
      </c>
      <c r="O21" s="19" t="s">
        <v>16</v>
      </c>
      <c r="P21" s="19" t="s">
        <v>221</v>
      </c>
      <c r="Q21" s="19" t="s">
        <v>18</v>
      </c>
      <c r="R21" s="19" t="s">
        <v>226</v>
      </c>
      <c r="S21" s="19" t="s">
        <v>222</v>
      </c>
      <c r="U21" s="5" t="s">
        <v>358</v>
      </c>
      <c r="V21" s="5" t="s">
        <v>357</v>
      </c>
      <c r="W21" s="5" t="s">
        <v>359</v>
      </c>
      <c r="X21" s="5" t="s">
        <v>360</v>
      </c>
      <c r="Y21" s="5" t="s">
        <v>361</v>
      </c>
      <c r="Z21" s="5" t="s">
        <v>362</v>
      </c>
      <c r="AA21" s="5" t="s">
        <v>363</v>
      </c>
      <c r="AB21" s="5" t="s">
        <v>364</v>
      </c>
      <c r="AC21" s="5" t="s">
        <v>365</v>
      </c>
      <c r="AD21" s="5" t="s">
        <v>380</v>
      </c>
    </row>
    <row r="22" spans="1:30" x14ac:dyDescent="0.25">
      <c r="A22" s="15" t="s">
        <v>1</v>
      </c>
      <c r="C22" s="17" t="s">
        <v>217</v>
      </c>
      <c r="D22" s="1">
        <f>F3</f>
        <v>8122.4</v>
      </c>
      <c r="E22" s="1">
        <f>I3</f>
        <v>5072.24</v>
      </c>
      <c r="F22" s="1">
        <f>L3</f>
        <v>4511.34</v>
      </c>
      <c r="G22" s="1">
        <f>O3</f>
        <v>7086.6</v>
      </c>
      <c r="H22" s="1">
        <f>U3</f>
        <v>4000.14</v>
      </c>
      <c r="I22" s="8">
        <f>U3</f>
        <v>4000.14</v>
      </c>
      <c r="J22" s="1">
        <f>X3</f>
        <v>2480.1379999999999</v>
      </c>
      <c r="K22" s="1">
        <f>AA3</f>
        <v>2480.1379999999999</v>
      </c>
      <c r="L22" s="1">
        <f>AD3</f>
        <v>2800.8049999999998</v>
      </c>
      <c r="M22" s="1">
        <f>AG3</f>
        <v>2100.98</v>
      </c>
      <c r="N22" s="1">
        <f>AJ3</f>
        <v>1996.085</v>
      </c>
      <c r="O22" s="1">
        <f>AM3</f>
        <v>1955.8</v>
      </c>
      <c r="P22" s="1">
        <f>AP3</f>
        <v>1956</v>
      </c>
      <c r="Q22" s="1">
        <f>AS3</f>
        <v>1712</v>
      </c>
      <c r="R22" s="1">
        <f>AV3</f>
        <v>1180</v>
      </c>
      <c r="S22" s="1">
        <f>AY3</f>
        <v>1116</v>
      </c>
      <c r="U22" s="5"/>
      <c r="V22" s="17"/>
      <c r="W22" s="17"/>
      <c r="X22" s="17"/>
      <c r="Y22" s="17"/>
      <c r="Z22" s="17"/>
      <c r="AA22" s="17"/>
      <c r="AB22" s="17"/>
      <c r="AC22" s="17"/>
      <c r="AD22" s="17"/>
    </row>
    <row r="23" spans="1:30" x14ac:dyDescent="0.25">
      <c r="C23" s="17" t="s">
        <v>223</v>
      </c>
      <c r="D23" s="1">
        <f t="shared" ref="D23:D25" si="6">F4</f>
        <v>0</v>
      </c>
      <c r="E23" s="1">
        <f t="shared" ref="E23:E25" si="7">I4</f>
        <v>6929.6799999999994</v>
      </c>
      <c r="F23" s="1">
        <f t="shared" ref="F23:F25" si="8">L4</f>
        <v>6163.38</v>
      </c>
      <c r="G23" s="1">
        <f t="shared" ref="G23:G25" si="9">O4</f>
        <v>8915.4</v>
      </c>
      <c r="H23" s="1">
        <f t="shared" ref="H23:H25" si="10">U4</f>
        <v>5464.98</v>
      </c>
      <c r="I23" s="8">
        <f t="shared" ref="I23:I25" si="11">U4</f>
        <v>5464.98</v>
      </c>
      <c r="J23" s="1">
        <f t="shared" ref="J23:J25" si="12">X4</f>
        <v>3343.41</v>
      </c>
      <c r="K23" s="1">
        <f t="shared" ref="K23:K25" si="13">AA4</f>
        <v>3343.41</v>
      </c>
      <c r="L23" s="1">
        <f t="shared" ref="L23:L25" si="14">AD4</f>
        <v>3295.95</v>
      </c>
      <c r="M23" s="1">
        <f t="shared" ref="M23:M25" si="15">AG4</f>
        <v>3295.95</v>
      </c>
      <c r="N23" s="1">
        <f t="shared" ref="N23:N25" si="16">AJ4</f>
        <v>3157.0000000000005</v>
      </c>
      <c r="O23" s="1">
        <f t="shared" ref="O23:O25" si="17">AM4</f>
        <v>2514.6</v>
      </c>
      <c r="P23" s="1">
        <f t="shared" ref="P23:P25" si="18">AP4</f>
        <v>1956</v>
      </c>
      <c r="Q23" s="1">
        <f t="shared" ref="Q23:Q25" si="19">AS4</f>
        <v>1712</v>
      </c>
      <c r="R23" s="1">
        <f t="shared" ref="R23:R25" si="20">AV4</f>
        <v>1180</v>
      </c>
      <c r="S23" s="1">
        <f t="shared" ref="S23:S25" si="21">AY4</f>
        <v>1116</v>
      </c>
      <c r="U23" s="17"/>
      <c r="V23" s="17"/>
      <c r="W23" s="17"/>
      <c r="X23" s="17"/>
      <c r="Y23" s="17"/>
      <c r="Z23" s="17"/>
      <c r="AA23" s="17"/>
      <c r="AB23" s="17"/>
      <c r="AC23" s="17"/>
      <c r="AD23" s="17"/>
    </row>
    <row r="24" spans="1:30" x14ac:dyDescent="0.25">
      <c r="C24" s="17" t="s">
        <v>218</v>
      </c>
      <c r="D24" s="1">
        <f t="shared" si="6"/>
        <v>0</v>
      </c>
      <c r="E24" s="1">
        <f t="shared" si="7"/>
        <v>6929.6799999999994</v>
      </c>
      <c r="F24" s="1">
        <f t="shared" si="8"/>
        <v>6163.38</v>
      </c>
      <c r="G24" s="1">
        <f t="shared" si="9"/>
        <v>8915.4</v>
      </c>
      <c r="H24" s="1">
        <f t="shared" si="10"/>
        <v>5464.98</v>
      </c>
      <c r="I24" s="8">
        <f t="shared" si="11"/>
        <v>5464.98</v>
      </c>
      <c r="J24" s="1">
        <f t="shared" si="12"/>
        <v>3343.41</v>
      </c>
      <c r="K24" s="1">
        <f t="shared" si="13"/>
        <v>3343.41</v>
      </c>
      <c r="L24" s="1">
        <f t="shared" si="14"/>
        <v>2800.8049999999998</v>
      </c>
      <c r="M24" s="1">
        <f t="shared" si="15"/>
        <v>2800.8049999999998</v>
      </c>
      <c r="N24" s="1">
        <f t="shared" si="16"/>
        <v>2660.4900000000002</v>
      </c>
      <c r="O24" s="1">
        <f t="shared" si="17"/>
        <v>2319.02</v>
      </c>
      <c r="P24" s="1">
        <f t="shared" si="18"/>
        <v>1956</v>
      </c>
      <c r="Q24" s="1">
        <f t="shared" si="19"/>
        <v>1712</v>
      </c>
      <c r="R24" s="1">
        <f t="shared" si="20"/>
        <v>1180</v>
      </c>
      <c r="S24" s="1">
        <f t="shared" si="21"/>
        <v>1116</v>
      </c>
      <c r="U24" s="17"/>
      <c r="V24" s="17"/>
      <c r="W24" s="17"/>
      <c r="X24" s="17"/>
      <c r="Y24" s="17"/>
      <c r="Z24" s="17"/>
      <c r="AA24" s="17"/>
      <c r="AB24" s="17"/>
      <c r="AC24" s="17"/>
      <c r="AD24" s="17"/>
    </row>
    <row r="25" spans="1:30" x14ac:dyDescent="0.25">
      <c r="C25" s="17" t="s">
        <v>219</v>
      </c>
      <c r="D25" s="1">
        <f t="shared" si="6"/>
        <v>11440</v>
      </c>
      <c r="E25" s="1">
        <f t="shared" si="7"/>
        <v>7144</v>
      </c>
      <c r="F25" s="1">
        <f t="shared" si="8"/>
        <v>6354</v>
      </c>
      <c r="G25" s="1">
        <f t="shared" si="9"/>
        <v>9144</v>
      </c>
      <c r="H25" s="1">
        <f t="shared" si="10"/>
        <v>5634</v>
      </c>
      <c r="I25" s="8">
        <f t="shared" si="11"/>
        <v>5634</v>
      </c>
      <c r="J25" s="1">
        <f t="shared" si="12"/>
        <v>3442.4739999999997</v>
      </c>
      <c r="K25" s="1">
        <f t="shared" si="13"/>
        <v>3442.4739999999997</v>
      </c>
      <c r="L25" s="1">
        <f t="shared" si="14"/>
        <v>3295.95</v>
      </c>
      <c r="M25" s="1">
        <f t="shared" si="15"/>
        <v>3295.95</v>
      </c>
      <c r="N25" s="1">
        <f t="shared" si="16"/>
        <v>3157.0000000000005</v>
      </c>
      <c r="O25" s="1">
        <f t="shared" si="17"/>
        <v>2514.6</v>
      </c>
      <c r="P25" s="1">
        <f t="shared" si="18"/>
        <v>1956</v>
      </c>
      <c r="Q25" s="1">
        <f t="shared" si="19"/>
        <v>1712</v>
      </c>
      <c r="R25" s="1">
        <f t="shared" si="20"/>
        <v>1180</v>
      </c>
      <c r="S25" s="1">
        <f t="shared" si="21"/>
        <v>1116</v>
      </c>
      <c r="U25" s="17"/>
      <c r="V25" s="17"/>
      <c r="W25" s="17"/>
      <c r="X25" s="17"/>
      <c r="Y25" s="17"/>
      <c r="Z25" s="17"/>
      <c r="AA25" s="17"/>
      <c r="AB25" s="17"/>
      <c r="AC25" s="17"/>
      <c r="AD25" s="17"/>
    </row>
    <row r="26" spans="1:30" x14ac:dyDescent="0.25">
      <c r="C26" s="15" t="s">
        <v>227</v>
      </c>
      <c r="D26" s="15"/>
      <c r="E26" s="15">
        <v>63</v>
      </c>
      <c r="F26" s="15">
        <v>56</v>
      </c>
      <c r="G26" s="15">
        <v>63</v>
      </c>
      <c r="H26" s="15">
        <v>51</v>
      </c>
      <c r="I26" s="15">
        <v>43</v>
      </c>
      <c r="J26" s="15">
        <v>33</v>
      </c>
      <c r="K26" s="15">
        <v>28</v>
      </c>
      <c r="L26" s="15">
        <v>20</v>
      </c>
      <c r="M26" s="15">
        <v>18</v>
      </c>
      <c r="N26" s="15">
        <v>16</v>
      </c>
      <c r="O26" s="15">
        <v>12</v>
      </c>
      <c r="P26" s="15">
        <v>10</v>
      </c>
      <c r="Q26" s="15">
        <v>10</v>
      </c>
      <c r="R26" s="15">
        <v>10</v>
      </c>
      <c r="S26" s="15">
        <v>10</v>
      </c>
      <c r="T26" s="15"/>
      <c r="U26" s="17"/>
      <c r="V26" s="37"/>
      <c r="W26" s="17"/>
      <c r="X26" s="17"/>
      <c r="Y26" s="17"/>
      <c r="Z26" s="17"/>
      <c r="AA26" s="17"/>
      <c r="AB26" s="17"/>
      <c r="AC26" s="17"/>
      <c r="AD26" s="17"/>
    </row>
    <row r="27" spans="1:30" hidden="1" x14ac:dyDescent="0.25">
      <c r="A27" s="15" t="s">
        <v>214</v>
      </c>
      <c r="C27" s="15" t="s">
        <v>228</v>
      </c>
      <c r="D27" s="1">
        <v>1350</v>
      </c>
      <c r="E27" s="1">
        <v>1350</v>
      </c>
      <c r="F27" s="1">
        <v>1350</v>
      </c>
      <c r="G27" s="1">
        <v>1350</v>
      </c>
      <c r="H27" s="1">
        <v>1350</v>
      </c>
      <c r="I27" s="1">
        <v>1350</v>
      </c>
      <c r="J27" s="1">
        <v>1200</v>
      </c>
      <c r="K27" s="1">
        <v>1200</v>
      </c>
      <c r="L27" s="1">
        <v>660</v>
      </c>
      <c r="M27" s="1">
        <v>660</v>
      </c>
      <c r="N27" s="1">
        <v>660</v>
      </c>
      <c r="O27" s="1">
        <v>660</v>
      </c>
      <c r="P27" s="1">
        <v>660</v>
      </c>
      <c r="Q27" s="1">
        <v>350</v>
      </c>
      <c r="R27" s="1">
        <v>350</v>
      </c>
      <c r="S27" s="1">
        <v>350</v>
      </c>
      <c r="T27" s="1"/>
      <c r="U27" s="17"/>
      <c r="V27" s="37"/>
      <c r="W27" s="17"/>
      <c r="X27" s="17"/>
      <c r="Y27" s="17"/>
      <c r="Z27" s="17"/>
      <c r="AA27" s="17"/>
      <c r="AB27" s="17"/>
      <c r="AC27" s="17"/>
      <c r="AD27" s="17"/>
    </row>
    <row r="28" spans="1:30" hidden="1" x14ac:dyDescent="0.25">
      <c r="C28" s="15" t="s">
        <v>229</v>
      </c>
      <c r="D28" s="1">
        <v>1200</v>
      </c>
      <c r="E28" s="1">
        <v>1200</v>
      </c>
      <c r="F28" s="1">
        <v>1200</v>
      </c>
      <c r="G28" s="1">
        <v>1200</v>
      </c>
      <c r="H28" s="1">
        <v>1200</v>
      </c>
      <c r="I28" s="1">
        <v>1200</v>
      </c>
      <c r="J28" s="1">
        <v>1050</v>
      </c>
      <c r="K28" s="1">
        <v>1050</v>
      </c>
      <c r="L28" s="1">
        <v>550</v>
      </c>
      <c r="M28" s="1">
        <v>550</v>
      </c>
      <c r="N28" s="1">
        <v>550</v>
      </c>
      <c r="O28" s="1">
        <v>550</v>
      </c>
      <c r="P28" s="1">
        <v>550</v>
      </c>
      <c r="Q28" s="1">
        <v>350</v>
      </c>
      <c r="R28" s="1">
        <v>350</v>
      </c>
      <c r="S28" s="1">
        <v>350</v>
      </c>
      <c r="T28" s="1"/>
      <c r="U28" s="17"/>
      <c r="V28" s="17"/>
      <c r="W28" s="17"/>
      <c r="X28" s="17"/>
      <c r="Y28" s="17"/>
      <c r="Z28" s="17"/>
      <c r="AA28" s="17"/>
      <c r="AB28" s="17"/>
      <c r="AC28" s="17"/>
      <c r="AD28" s="17"/>
    </row>
    <row r="29" spans="1:30" x14ac:dyDescent="0.25">
      <c r="A29" s="63" t="s">
        <v>214</v>
      </c>
      <c r="C29" s="15" t="s">
        <v>228</v>
      </c>
      <c r="D29" s="32">
        <v>470</v>
      </c>
      <c r="E29" s="32">
        <v>470</v>
      </c>
      <c r="F29" s="32">
        <v>470</v>
      </c>
      <c r="G29" s="32">
        <v>470</v>
      </c>
      <c r="H29" s="32">
        <v>470</v>
      </c>
      <c r="I29" s="32">
        <v>470</v>
      </c>
      <c r="J29" s="32">
        <v>420</v>
      </c>
      <c r="K29" s="32">
        <v>420</v>
      </c>
      <c r="L29" s="32">
        <v>230</v>
      </c>
      <c r="M29" s="32">
        <v>230</v>
      </c>
      <c r="N29" s="32">
        <v>230</v>
      </c>
      <c r="O29" s="32">
        <v>230</v>
      </c>
      <c r="P29" s="32">
        <v>120</v>
      </c>
      <c r="Q29" s="32">
        <v>120</v>
      </c>
      <c r="R29" s="32">
        <v>120</v>
      </c>
      <c r="S29" s="32">
        <v>120</v>
      </c>
      <c r="U29" s="37">
        <v>350</v>
      </c>
      <c r="V29" s="37">
        <v>390</v>
      </c>
      <c r="W29" s="37">
        <v>670</v>
      </c>
      <c r="X29" s="37">
        <v>940</v>
      </c>
      <c r="Y29" s="37">
        <v>980</v>
      </c>
      <c r="Z29" s="37">
        <v>980</v>
      </c>
      <c r="AA29" s="37">
        <v>900</v>
      </c>
      <c r="AB29" s="37">
        <v>3500</v>
      </c>
      <c r="AC29" s="37">
        <v>2000</v>
      </c>
      <c r="AD29" s="37">
        <v>2000</v>
      </c>
    </row>
    <row r="30" spans="1:30" x14ac:dyDescent="0.25">
      <c r="C30" s="15" t="s">
        <v>229</v>
      </c>
      <c r="D30" s="32">
        <v>420</v>
      </c>
      <c r="E30" s="32">
        <v>420</v>
      </c>
      <c r="F30" s="32">
        <v>420</v>
      </c>
      <c r="G30" s="32">
        <v>420</v>
      </c>
      <c r="H30" s="32">
        <v>420</v>
      </c>
      <c r="I30" s="32">
        <v>420</v>
      </c>
      <c r="J30" s="32">
        <v>365</v>
      </c>
      <c r="K30" s="32">
        <v>365</v>
      </c>
      <c r="L30" s="32">
        <v>190</v>
      </c>
      <c r="M30" s="32">
        <v>190</v>
      </c>
      <c r="N30" s="32">
        <v>190</v>
      </c>
      <c r="O30" s="32">
        <v>190</v>
      </c>
      <c r="P30" s="32">
        <v>120</v>
      </c>
      <c r="Q30" s="32">
        <v>120</v>
      </c>
      <c r="R30" s="32">
        <v>120</v>
      </c>
      <c r="S30" s="32">
        <v>120</v>
      </c>
      <c r="T30" s="32"/>
      <c r="U30" s="37">
        <v>100</v>
      </c>
      <c r="V30" s="37">
        <v>160</v>
      </c>
      <c r="W30" s="37">
        <v>500</v>
      </c>
      <c r="X30" s="37">
        <v>710</v>
      </c>
      <c r="Y30" s="37">
        <v>740</v>
      </c>
      <c r="Z30" s="37">
        <v>740</v>
      </c>
      <c r="AA30" s="37">
        <v>800</v>
      </c>
      <c r="AB30" s="37">
        <v>3000</v>
      </c>
      <c r="AC30" s="37">
        <v>1500</v>
      </c>
      <c r="AD30" s="37">
        <v>1500</v>
      </c>
    </row>
    <row r="31" spans="1:30" x14ac:dyDescent="0.25">
      <c r="A31" s="15" t="s">
        <v>232</v>
      </c>
      <c r="C31" s="19" t="s">
        <v>233</v>
      </c>
      <c r="D31" s="1"/>
      <c r="E31" s="1">
        <v>200</v>
      </c>
      <c r="F31" s="1">
        <v>200</v>
      </c>
      <c r="G31" s="1">
        <v>700</v>
      </c>
      <c r="H31" s="1">
        <v>200</v>
      </c>
      <c r="I31" s="1">
        <v>200</v>
      </c>
      <c r="J31" s="1">
        <v>300</v>
      </c>
      <c r="K31" s="1">
        <v>300</v>
      </c>
      <c r="L31" s="1">
        <v>325</v>
      </c>
      <c r="M31" s="1">
        <v>325</v>
      </c>
      <c r="N31" s="1">
        <v>325</v>
      </c>
      <c r="O31" s="1">
        <v>500</v>
      </c>
      <c r="P31" s="1">
        <v>100</v>
      </c>
      <c r="Q31" s="1">
        <v>100</v>
      </c>
      <c r="R31" s="1"/>
      <c r="S31" s="1"/>
      <c r="T31" s="32"/>
    </row>
    <row r="32" spans="1:30" x14ac:dyDescent="0.25">
      <c r="C32" s="19" t="s">
        <v>234</v>
      </c>
      <c r="D32" s="1"/>
      <c r="E32" s="1">
        <v>200</v>
      </c>
      <c r="F32" s="1">
        <v>200</v>
      </c>
      <c r="G32" s="1">
        <v>700</v>
      </c>
      <c r="H32" s="1">
        <v>200</v>
      </c>
      <c r="I32" s="1">
        <v>200</v>
      </c>
      <c r="J32" s="1">
        <v>300</v>
      </c>
      <c r="K32" s="1">
        <v>300</v>
      </c>
      <c r="L32" s="1">
        <v>200</v>
      </c>
      <c r="M32" s="1">
        <v>200</v>
      </c>
      <c r="N32" s="1">
        <v>200</v>
      </c>
      <c r="O32" s="1">
        <v>250</v>
      </c>
      <c r="P32" s="1">
        <v>100</v>
      </c>
      <c r="Q32" s="1">
        <v>100</v>
      </c>
      <c r="R32" s="1"/>
      <c r="S32" s="1"/>
      <c r="U32" s="5" t="s">
        <v>358</v>
      </c>
      <c r="V32" s="13" t="s">
        <v>379</v>
      </c>
    </row>
    <row r="33" spans="1:22" x14ac:dyDescent="0.25">
      <c r="U33" s="5" t="s">
        <v>357</v>
      </c>
      <c r="V33" s="13" t="s">
        <v>378</v>
      </c>
    </row>
    <row r="34" spans="1:22" ht="30" x14ac:dyDescent="0.25">
      <c r="C34" s="128" t="s">
        <v>369</v>
      </c>
      <c r="D34">
        <f>'(2) Changements de Situation'!D20</f>
        <v>0</v>
      </c>
      <c r="E34" s="1" t="e">
        <f ca="1">(INDIRECT(D34) INDIRECT(D35))*G35</f>
        <v>#REF!</v>
      </c>
      <c r="U34" s="5" t="s">
        <v>363</v>
      </c>
      <c r="V34" s="13" t="s">
        <v>374</v>
      </c>
    </row>
    <row r="35" spans="1:22" ht="30" x14ac:dyDescent="0.25">
      <c r="B35" s="15"/>
      <c r="C35" s="128"/>
      <c r="D35">
        <f>'(2) Changements de Situation'!D21</f>
        <v>0</v>
      </c>
      <c r="G35" s="53" t="e">
        <f>'(2) Changements de Situation'!D7*'(2) Changements de Situation'!D10</f>
        <v>#VALUE!</v>
      </c>
      <c r="U35" s="5" t="s">
        <v>359</v>
      </c>
      <c r="V35" s="13" t="s">
        <v>370</v>
      </c>
    </row>
    <row r="36" spans="1:22" ht="30" x14ac:dyDescent="0.25">
      <c r="A36" s="19"/>
      <c r="C36" s="128" t="s">
        <v>384</v>
      </c>
      <c r="D36">
        <f>'(2) Changements de Situation'!D9</f>
        <v>0</v>
      </c>
      <c r="F36" t="s">
        <v>212</v>
      </c>
      <c r="G36" s="57" t="str">
        <f>'(2) Changements de Situation'!D13</f>
        <v/>
      </c>
      <c r="U36" s="5" t="s">
        <v>360</v>
      </c>
      <c r="V36" s="13" t="s">
        <v>371</v>
      </c>
    </row>
    <row r="37" spans="1:22" ht="30" x14ac:dyDescent="0.25">
      <c r="A37" s="19"/>
      <c r="C37" s="128"/>
      <c r="D37" t="s">
        <v>230</v>
      </c>
      <c r="E37" s="33" t="e">
        <f ca="1">INDIRECT(D36) INDIRECT(D37)</f>
        <v>#REF!</v>
      </c>
      <c r="F37" t="s">
        <v>400</v>
      </c>
      <c r="G37" s="53">
        <f>IF('(2) Changements de Situation'!D10=90%,32/35,IF('(2) Changements de Situation'!D10=80%,6/7,'(2) Changements de Situation'!D10))</f>
        <v>0</v>
      </c>
      <c r="U37" s="5" t="s">
        <v>366</v>
      </c>
      <c r="V37" s="13" t="s">
        <v>376</v>
      </c>
    </row>
    <row r="38" spans="1:22" ht="30" x14ac:dyDescent="0.25">
      <c r="C38" s="128"/>
      <c r="D38" t="s">
        <v>25</v>
      </c>
      <c r="E38" s="2" t="e">
        <f>LOOKUP(D45,'Coef de Service ISS (2)'!A3:A273,'Coef de Service ISS (2)'!COEFFICIENT)</f>
        <v>#N/A</v>
      </c>
      <c r="F38" t="s">
        <v>418</v>
      </c>
      <c r="G38" s="1" t="e">
        <f ca="1">361.9*E37*E38*G36*G37*G35</f>
        <v>#REF!</v>
      </c>
      <c r="U38" s="5" t="s">
        <v>365</v>
      </c>
      <c r="V38" s="13" t="s">
        <v>377</v>
      </c>
    </row>
    <row r="39" spans="1:22" ht="30" x14ac:dyDescent="0.25">
      <c r="D39" t="s">
        <v>351</v>
      </c>
      <c r="E39" s="2">
        <f>'(2) Changements de Situation'!D15</f>
        <v>0</v>
      </c>
      <c r="F39" t="s">
        <v>417</v>
      </c>
      <c r="G39" s="52" t="e">
        <f ca="1">361.9*(E37+E39)*E38*G36*G37*G35</f>
        <v>#REF!</v>
      </c>
      <c r="U39" s="5" t="s">
        <v>364</v>
      </c>
      <c r="V39" s="13" t="s">
        <v>375</v>
      </c>
    </row>
    <row r="40" spans="1:22" ht="30" x14ac:dyDescent="0.25">
      <c r="A40" s="19"/>
      <c r="F40" t="s">
        <v>419</v>
      </c>
      <c r="G40" s="32" t="e">
        <f ca="1">G39-G38</f>
        <v>#REF!</v>
      </c>
      <c r="U40" s="5" t="s">
        <v>361</v>
      </c>
      <c r="V40" s="13" t="s">
        <v>372</v>
      </c>
    </row>
    <row r="41" spans="1:22" ht="30" x14ac:dyDescent="0.25">
      <c r="A41" s="19"/>
      <c r="D41" t="s">
        <v>338</v>
      </c>
      <c r="U41" s="5" t="s">
        <v>362</v>
      </c>
      <c r="V41" s="13" t="s">
        <v>373</v>
      </c>
    </row>
    <row r="42" spans="1:22" x14ac:dyDescent="0.25">
      <c r="B42" s="19">
        <f>'(2) Changements de Situation'!D9</f>
        <v>0</v>
      </c>
      <c r="C42" s="19" t="s">
        <v>339</v>
      </c>
      <c r="D42" t="str">
        <f>'(2) Changements de Situation'!L7</f>
        <v/>
      </c>
      <c r="E42" s="1" t="e">
        <f ca="1">INDIRECT(B42) INDIRECT(D42)</f>
        <v>#REF!</v>
      </c>
      <c r="F42" s="32">
        <f>'(2) Changements de Situation'!D17</f>
        <v>0</v>
      </c>
      <c r="G42" s="32">
        <f>F42*5%</f>
        <v>0</v>
      </c>
      <c r="H42" s="32" t="e">
        <f ca="1">G42-E42</f>
        <v>#REF!</v>
      </c>
    </row>
    <row r="43" spans="1:22" x14ac:dyDescent="0.25">
      <c r="C43" s="19" t="s">
        <v>337</v>
      </c>
      <c r="D43">
        <f>'(2) Changements de Situation'!J7</f>
        <v>0</v>
      </c>
      <c r="E43" s="1" t="e">
        <f ca="1">INDIRECT(D36) INDIRECT(D43)</f>
        <v>#REF!</v>
      </c>
    </row>
    <row r="44" spans="1:22" x14ac:dyDescent="0.25">
      <c r="D44" s="2">
        <f>'(2) Changements de Situation'!D11</f>
        <v>0</v>
      </c>
    </row>
    <row r="45" spans="1:22" x14ac:dyDescent="0.25">
      <c r="A45" s="35"/>
      <c r="D45" s="2">
        <f>'(2) Changements de Situation'!D12</f>
        <v>0</v>
      </c>
    </row>
    <row r="46" spans="1:22" x14ac:dyDescent="0.25">
      <c r="A46" s="35"/>
      <c r="D46" t="s">
        <v>231</v>
      </c>
    </row>
    <row r="47" spans="1:22" x14ac:dyDescent="0.25">
      <c r="A47" s="35"/>
      <c r="B47" s="35"/>
      <c r="C47" s="35"/>
    </row>
    <row r="48" spans="1:22" ht="120" x14ac:dyDescent="0.25">
      <c r="D48" s="26" t="s">
        <v>26</v>
      </c>
      <c r="E48" s="26" t="s">
        <v>27</v>
      </c>
      <c r="F48" s="26" t="s">
        <v>137</v>
      </c>
      <c r="G48" s="26" t="s">
        <v>138</v>
      </c>
      <c r="H48" s="27" t="s">
        <v>210</v>
      </c>
      <c r="I48" s="26" t="s">
        <v>150</v>
      </c>
      <c r="J48" s="26" t="s">
        <v>211</v>
      </c>
      <c r="K48" s="26" t="s">
        <v>206</v>
      </c>
      <c r="L48" s="26" t="s">
        <v>207</v>
      </c>
      <c r="M48" s="27" t="s">
        <v>208</v>
      </c>
    </row>
    <row r="49" spans="1:4" x14ac:dyDescent="0.25">
      <c r="A49" s="15" t="s">
        <v>431</v>
      </c>
      <c r="B49" s="89">
        <f>'(2) Changements de Situation'!D6</f>
        <v>0</v>
      </c>
      <c r="C49" s="89">
        <v>44561</v>
      </c>
      <c r="D49" s="76">
        <v>44197</v>
      </c>
    </row>
    <row r="50" spans="1:4" x14ac:dyDescent="0.25">
      <c r="B50" s="90">
        <f>ROUND((C49-B49)/(C49-D49),2)</f>
        <v>122.42</v>
      </c>
    </row>
    <row r="51" spans="1:4" x14ac:dyDescent="0.25">
      <c r="B51" s="19">
        <f>C49-B49</f>
        <v>44561</v>
      </c>
      <c r="C51" s="15">
        <f>C49-D49</f>
        <v>364</v>
      </c>
    </row>
    <row r="52" spans="1:4" x14ac:dyDescent="0.25">
      <c r="C52" s="15">
        <f>C51/2</f>
        <v>182</v>
      </c>
    </row>
  </sheetData>
  <sortState ref="U32:V41">
    <sortCondition ref="U32"/>
  </sortState>
  <mergeCells count="36">
    <mergeCell ref="C34:C35"/>
    <mergeCell ref="C36:C38"/>
    <mergeCell ref="AN3:AN6"/>
    <mergeCell ref="AQ3:AQ6"/>
    <mergeCell ref="AT3:AT6"/>
    <mergeCell ref="U20:AD20"/>
    <mergeCell ref="AE3:AE6"/>
    <mergeCell ref="D3:D6"/>
    <mergeCell ref="G3:G6"/>
    <mergeCell ref="J3:J6"/>
    <mergeCell ref="M3:M6"/>
    <mergeCell ref="P3:P6"/>
    <mergeCell ref="S3:S6"/>
    <mergeCell ref="AW3:AW6"/>
    <mergeCell ref="A2:A6"/>
    <mergeCell ref="AH3:AH6"/>
    <mergeCell ref="AK3:AK6"/>
    <mergeCell ref="AE1:AG1"/>
    <mergeCell ref="AH1:AJ1"/>
    <mergeCell ref="AW1:AY1"/>
    <mergeCell ref="AT1:AV1"/>
    <mergeCell ref="AQ1:AS1"/>
    <mergeCell ref="AN1:AP1"/>
    <mergeCell ref="AK1:AM1"/>
    <mergeCell ref="D1:F1"/>
    <mergeCell ref="G1:I1"/>
    <mergeCell ref="J1:L1"/>
    <mergeCell ref="M1:O1"/>
    <mergeCell ref="P1:R1"/>
    <mergeCell ref="S1:U1"/>
    <mergeCell ref="V1:X1"/>
    <mergeCell ref="Y1:AA1"/>
    <mergeCell ref="AB1:AD1"/>
    <mergeCell ref="V3:V6"/>
    <mergeCell ref="Y3:Y6"/>
    <mergeCell ref="AB3:AB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144"/>
  <sheetViews>
    <sheetView workbookViewId="0">
      <selection activeCell="I4" sqref="I4"/>
    </sheetView>
  </sheetViews>
  <sheetFormatPr baseColWidth="10" defaultRowHeight="15" x14ac:dyDescent="0.25"/>
  <cols>
    <col min="1" max="1" width="61.140625" style="3" bestFit="1" customWidth="1"/>
    <col min="2" max="2" width="20" style="23" bestFit="1" customWidth="1"/>
    <col min="3" max="3" width="49.85546875" customWidth="1"/>
  </cols>
  <sheetData>
    <row r="2" spans="1:2" ht="18" x14ac:dyDescent="0.25">
      <c r="A2" s="25" t="s">
        <v>26</v>
      </c>
      <c r="B2" s="22" t="s">
        <v>25</v>
      </c>
    </row>
    <row r="3" spans="1:2" ht="18" x14ac:dyDescent="0.25">
      <c r="A3" s="24" t="s">
        <v>124</v>
      </c>
      <c r="B3" s="22">
        <v>1</v>
      </c>
    </row>
    <row r="4" spans="1:2" ht="18" x14ac:dyDescent="0.25">
      <c r="A4" s="24" t="s">
        <v>125</v>
      </c>
      <c r="B4" s="22">
        <v>1</v>
      </c>
    </row>
    <row r="5" spans="1:2" ht="18" x14ac:dyDescent="0.25">
      <c r="A5" s="24" t="s">
        <v>126</v>
      </c>
      <c r="B5" s="22">
        <v>1</v>
      </c>
    </row>
    <row r="6" spans="1:2" ht="18" x14ac:dyDescent="0.25">
      <c r="A6" s="24" t="s">
        <v>127</v>
      </c>
      <c r="B6" s="22">
        <v>1</v>
      </c>
    </row>
    <row r="7" spans="1:2" ht="18" x14ac:dyDescent="0.25">
      <c r="A7" s="24" t="s">
        <v>128</v>
      </c>
      <c r="B7" s="22">
        <v>1</v>
      </c>
    </row>
    <row r="8" spans="1:2" ht="18" x14ac:dyDescent="0.25">
      <c r="A8" s="24" t="s">
        <v>129</v>
      </c>
      <c r="B8" s="22">
        <v>1.1000000000000001</v>
      </c>
    </row>
    <row r="9" spans="1:2" ht="18" x14ac:dyDescent="0.25">
      <c r="A9" s="24" t="s">
        <v>130</v>
      </c>
      <c r="B9" s="22">
        <v>1.2</v>
      </c>
    </row>
    <row r="10" spans="1:2" ht="18" x14ac:dyDescent="0.25">
      <c r="A10" s="24" t="s">
        <v>131</v>
      </c>
      <c r="B10" s="22">
        <v>1.1000000000000001</v>
      </c>
    </row>
    <row r="11" spans="1:2" ht="18" x14ac:dyDescent="0.25">
      <c r="A11" s="24" t="s">
        <v>132</v>
      </c>
      <c r="B11" s="22">
        <v>1.1000000000000001</v>
      </c>
    </row>
    <row r="12" spans="1:2" ht="18" x14ac:dyDescent="0.25">
      <c r="A12" s="24" t="s">
        <v>133</v>
      </c>
      <c r="B12" s="22">
        <v>1</v>
      </c>
    </row>
    <row r="13" spans="1:2" ht="18" x14ac:dyDescent="0.25">
      <c r="A13" s="24" t="s">
        <v>134</v>
      </c>
      <c r="B13" s="22">
        <v>1</v>
      </c>
    </row>
    <row r="14" spans="1:2" ht="18" x14ac:dyDescent="0.25">
      <c r="A14" s="24" t="s">
        <v>135</v>
      </c>
      <c r="B14" s="22">
        <v>1</v>
      </c>
    </row>
    <row r="15" spans="1:2" ht="18" x14ac:dyDescent="0.25">
      <c r="A15" s="24" t="s">
        <v>136</v>
      </c>
      <c r="B15" s="22">
        <v>1</v>
      </c>
    </row>
    <row r="16" spans="1:2" ht="18" x14ac:dyDescent="0.25">
      <c r="A16" s="25" t="s">
        <v>27</v>
      </c>
    </row>
    <row r="17" spans="1:2" ht="18" x14ac:dyDescent="0.25">
      <c r="A17" s="24" t="s">
        <v>28</v>
      </c>
      <c r="B17" s="22">
        <v>1</v>
      </c>
    </row>
    <row r="18" spans="1:2" ht="18" x14ac:dyDescent="0.25">
      <c r="A18" s="24" t="s">
        <v>29</v>
      </c>
      <c r="B18" s="22">
        <v>1.2</v>
      </c>
    </row>
    <row r="19" spans="1:2" ht="18" x14ac:dyDescent="0.25">
      <c r="A19" s="24" t="s">
        <v>30</v>
      </c>
      <c r="B19" s="22">
        <v>1</v>
      </c>
    </row>
    <row r="20" spans="1:2" ht="18" x14ac:dyDescent="0.25">
      <c r="A20" s="24" t="s">
        <v>31</v>
      </c>
      <c r="B20" s="22">
        <v>1</v>
      </c>
    </row>
    <row r="21" spans="1:2" ht="18" x14ac:dyDescent="0.25">
      <c r="A21" s="24" t="s">
        <v>32</v>
      </c>
      <c r="B21" s="22">
        <v>1</v>
      </c>
    </row>
    <row r="22" spans="1:2" ht="18" x14ac:dyDescent="0.25">
      <c r="A22" s="24" t="s">
        <v>33</v>
      </c>
      <c r="B22" s="22">
        <v>1</v>
      </c>
    </row>
    <row r="23" spans="1:2" ht="18" x14ac:dyDescent="0.25">
      <c r="A23" s="24" t="s">
        <v>34</v>
      </c>
      <c r="B23" s="22">
        <v>1</v>
      </c>
    </row>
    <row r="24" spans="1:2" ht="18" x14ac:dyDescent="0.25">
      <c r="A24" s="24" t="s">
        <v>35</v>
      </c>
      <c r="B24" s="22">
        <v>1.1000000000000001</v>
      </c>
    </row>
    <row r="25" spans="1:2" ht="18" x14ac:dyDescent="0.25">
      <c r="A25" s="24" t="s">
        <v>36</v>
      </c>
      <c r="B25" s="22">
        <v>1</v>
      </c>
    </row>
    <row r="26" spans="1:2" ht="18" x14ac:dyDescent="0.25">
      <c r="A26" s="24" t="s">
        <v>37</v>
      </c>
      <c r="B26" s="22">
        <v>1.1000000000000001</v>
      </c>
    </row>
    <row r="27" spans="1:2" ht="18" x14ac:dyDescent="0.25">
      <c r="A27" s="24" t="s">
        <v>38</v>
      </c>
      <c r="B27" s="22">
        <v>1</v>
      </c>
    </row>
    <row r="28" spans="1:2" ht="18" x14ac:dyDescent="0.25">
      <c r="A28" s="24" t="s">
        <v>39</v>
      </c>
      <c r="B28" s="22">
        <v>1</v>
      </c>
    </row>
    <row r="29" spans="1:2" ht="18" x14ac:dyDescent="0.25">
      <c r="A29" s="24" t="s">
        <v>40</v>
      </c>
      <c r="B29" s="22">
        <v>1</v>
      </c>
    </row>
    <row r="30" spans="1:2" ht="18" x14ac:dyDescent="0.25">
      <c r="A30" s="24" t="s">
        <v>41</v>
      </c>
      <c r="B30" s="22">
        <v>1.1000000000000001</v>
      </c>
    </row>
    <row r="31" spans="1:2" ht="18" x14ac:dyDescent="0.25">
      <c r="A31" s="24" t="s">
        <v>42</v>
      </c>
      <c r="B31" s="22">
        <v>1</v>
      </c>
    </row>
    <row r="32" spans="1:2" ht="18" x14ac:dyDescent="0.25">
      <c r="A32" s="24" t="s">
        <v>43</v>
      </c>
      <c r="B32" s="22">
        <v>1</v>
      </c>
    </row>
    <row r="33" spans="1:2" ht="18" x14ac:dyDescent="0.25">
      <c r="A33" s="24" t="s">
        <v>44</v>
      </c>
      <c r="B33" s="22">
        <v>1</v>
      </c>
    </row>
    <row r="34" spans="1:2" ht="18" x14ac:dyDescent="0.25">
      <c r="A34" s="24" t="s">
        <v>45</v>
      </c>
      <c r="B34" s="22">
        <v>1</v>
      </c>
    </row>
    <row r="35" spans="1:2" ht="18" x14ac:dyDescent="0.25">
      <c r="A35" s="24" t="s">
        <v>46</v>
      </c>
      <c r="B35" s="22">
        <v>1</v>
      </c>
    </row>
    <row r="36" spans="1:2" ht="18" x14ac:dyDescent="0.25">
      <c r="A36" s="24" t="s">
        <v>47</v>
      </c>
      <c r="B36" s="22">
        <v>1</v>
      </c>
    </row>
    <row r="37" spans="1:2" ht="18" x14ac:dyDescent="0.25">
      <c r="A37" s="24" t="s">
        <v>48</v>
      </c>
      <c r="B37" s="22">
        <v>1</v>
      </c>
    </row>
    <row r="38" spans="1:2" ht="18" x14ac:dyDescent="0.25">
      <c r="A38" s="24" t="s">
        <v>49</v>
      </c>
      <c r="B38" s="22">
        <v>1</v>
      </c>
    </row>
    <row r="39" spans="1:2" ht="18" x14ac:dyDescent="0.25">
      <c r="A39" s="24" t="s">
        <v>50</v>
      </c>
      <c r="B39" s="22">
        <v>1.05</v>
      </c>
    </row>
    <row r="40" spans="1:2" ht="18" x14ac:dyDescent="0.25">
      <c r="A40" s="24" t="s">
        <v>51</v>
      </c>
      <c r="B40" s="22">
        <v>1</v>
      </c>
    </row>
    <row r="41" spans="1:2" ht="18" x14ac:dyDescent="0.25">
      <c r="A41" s="24" t="s">
        <v>52</v>
      </c>
      <c r="B41" s="22">
        <v>1</v>
      </c>
    </row>
    <row r="42" spans="1:2" ht="18" x14ac:dyDescent="0.25">
      <c r="A42" s="24" t="s">
        <v>53</v>
      </c>
      <c r="B42" s="22">
        <v>1</v>
      </c>
    </row>
    <row r="43" spans="1:2" ht="18" x14ac:dyDescent="0.25">
      <c r="A43" s="24" t="s">
        <v>54</v>
      </c>
      <c r="B43" s="22">
        <v>1</v>
      </c>
    </row>
    <row r="44" spans="1:2" ht="18" x14ac:dyDescent="0.25">
      <c r="A44" s="24" t="s">
        <v>55</v>
      </c>
      <c r="B44" s="22">
        <v>1.1000000000000001</v>
      </c>
    </row>
    <row r="45" spans="1:2" ht="18" x14ac:dyDescent="0.25">
      <c r="A45" s="24" t="s">
        <v>56</v>
      </c>
      <c r="B45" s="22">
        <v>1</v>
      </c>
    </row>
    <row r="46" spans="1:2" ht="18" x14ac:dyDescent="0.25">
      <c r="A46" s="24" t="s">
        <v>57</v>
      </c>
      <c r="B46" s="22">
        <v>1.05</v>
      </c>
    </row>
    <row r="47" spans="1:2" ht="18" x14ac:dyDescent="0.25">
      <c r="A47" s="24" t="s">
        <v>58</v>
      </c>
      <c r="B47" s="22">
        <v>1</v>
      </c>
    </row>
    <row r="48" spans="1:2" ht="18" x14ac:dyDescent="0.25">
      <c r="A48" s="24" t="s">
        <v>59</v>
      </c>
      <c r="B48" s="22">
        <v>1</v>
      </c>
    </row>
    <row r="49" spans="1:2" ht="18" x14ac:dyDescent="0.25">
      <c r="A49" s="24" t="s">
        <v>60</v>
      </c>
      <c r="B49" s="22">
        <v>1</v>
      </c>
    </row>
    <row r="50" spans="1:2" ht="18" x14ac:dyDescent="0.25">
      <c r="A50" s="24" t="s">
        <v>61</v>
      </c>
      <c r="B50" s="22">
        <v>1</v>
      </c>
    </row>
    <row r="51" spans="1:2" ht="18" x14ac:dyDescent="0.25">
      <c r="A51" s="24" t="s">
        <v>62</v>
      </c>
      <c r="B51" s="22">
        <v>1</v>
      </c>
    </row>
    <row r="52" spans="1:2" ht="18" x14ac:dyDescent="0.25">
      <c r="A52" s="24" t="s">
        <v>63</v>
      </c>
      <c r="B52" s="22">
        <v>1</v>
      </c>
    </row>
    <row r="53" spans="1:2" ht="18" x14ac:dyDescent="0.25">
      <c r="A53" s="24" t="s">
        <v>64</v>
      </c>
      <c r="B53" s="22">
        <v>1</v>
      </c>
    </row>
    <row r="54" spans="1:2" ht="18" x14ac:dyDescent="0.25">
      <c r="A54" s="24" t="s">
        <v>65</v>
      </c>
      <c r="B54" s="22">
        <v>1</v>
      </c>
    </row>
    <row r="55" spans="1:2" ht="18" x14ac:dyDescent="0.25">
      <c r="A55" s="24" t="s">
        <v>66</v>
      </c>
      <c r="B55" s="22">
        <v>1</v>
      </c>
    </row>
    <row r="56" spans="1:2" ht="18" x14ac:dyDescent="0.25">
      <c r="A56" s="24" t="s">
        <v>67</v>
      </c>
      <c r="B56" s="22">
        <v>1</v>
      </c>
    </row>
    <row r="57" spans="1:2" ht="18" x14ac:dyDescent="0.25">
      <c r="A57" s="24" t="s">
        <v>68</v>
      </c>
      <c r="B57" s="22">
        <v>1</v>
      </c>
    </row>
    <row r="58" spans="1:2" ht="18" x14ac:dyDescent="0.25">
      <c r="A58" s="24" t="s">
        <v>69</v>
      </c>
      <c r="B58" s="22">
        <v>1.05</v>
      </c>
    </row>
    <row r="59" spans="1:2" ht="18" x14ac:dyDescent="0.25">
      <c r="A59" s="24" t="s">
        <v>70</v>
      </c>
      <c r="B59" s="22">
        <v>1</v>
      </c>
    </row>
    <row r="60" spans="1:2" ht="18" x14ac:dyDescent="0.25">
      <c r="A60" s="24" t="s">
        <v>71</v>
      </c>
      <c r="B60" s="22">
        <v>1</v>
      </c>
    </row>
    <row r="61" spans="1:2" ht="18" x14ac:dyDescent="0.25">
      <c r="A61" s="24" t="s">
        <v>72</v>
      </c>
      <c r="B61" s="22">
        <v>1</v>
      </c>
    </row>
    <row r="62" spans="1:2" ht="18" x14ac:dyDescent="0.25">
      <c r="A62" s="24" t="s">
        <v>73</v>
      </c>
      <c r="B62" s="22">
        <v>1</v>
      </c>
    </row>
    <row r="63" spans="1:2" ht="18" x14ac:dyDescent="0.25">
      <c r="A63" s="24" t="s">
        <v>74</v>
      </c>
      <c r="B63" s="22">
        <v>1</v>
      </c>
    </row>
    <row r="64" spans="1:2" ht="18" x14ac:dyDescent="0.25">
      <c r="A64" s="24" t="s">
        <v>75</v>
      </c>
      <c r="B64" s="22">
        <v>1</v>
      </c>
    </row>
    <row r="65" spans="1:2" ht="18" x14ac:dyDescent="0.25">
      <c r="A65" s="24" t="s">
        <v>76</v>
      </c>
      <c r="B65" s="22">
        <v>1</v>
      </c>
    </row>
    <row r="66" spans="1:2" ht="18" x14ac:dyDescent="0.25">
      <c r="A66" s="24" t="s">
        <v>77</v>
      </c>
      <c r="B66" s="22">
        <v>1</v>
      </c>
    </row>
    <row r="67" spans="1:2" ht="18" x14ac:dyDescent="0.25">
      <c r="A67" s="24" t="s">
        <v>78</v>
      </c>
      <c r="B67" s="22">
        <v>1.1000000000000001</v>
      </c>
    </row>
    <row r="68" spans="1:2" ht="18" x14ac:dyDescent="0.25">
      <c r="A68" s="24" t="s">
        <v>79</v>
      </c>
      <c r="B68" s="22">
        <v>1.1000000000000001</v>
      </c>
    </row>
    <row r="69" spans="1:2" ht="18" x14ac:dyDescent="0.25">
      <c r="A69" s="24" t="s">
        <v>80</v>
      </c>
      <c r="B69" s="22">
        <v>1.1000000000000001</v>
      </c>
    </row>
    <row r="70" spans="1:2" ht="18" x14ac:dyDescent="0.25">
      <c r="A70" s="24" t="s">
        <v>81</v>
      </c>
      <c r="B70" s="22">
        <v>1</v>
      </c>
    </row>
    <row r="71" spans="1:2" ht="18" x14ac:dyDescent="0.25">
      <c r="A71" s="24" t="s">
        <v>82</v>
      </c>
      <c r="B71" s="22">
        <v>1.1000000000000001</v>
      </c>
    </row>
    <row r="72" spans="1:2" ht="18" x14ac:dyDescent="0.25">
      <c r="A72" s="24" t="s">
        <v>83</v>
      </c>
      <c r="B72" s="22">
        <v>1.1000000000000001</v>
      </c>
    </row>
    <row r="73" spans="1:2" ht="18" x14ac:dyDescent="0.25">
      <c r="A73" s="24" t="s">
        <v>84</v>
      </c>
      <c r="B73" s="22">
        <v>1</v>
      </c>
    </row>
    <row r="74" spans="1:2" ht="18" x14ac:dyDescent="0.25">
      <c r="A74" s="24" t="s">
        <v>85</v>
      </c>
      <c r="B74" s="22">
        <v>1.1000000000000001</v>
      </c>
    </row>
    <row r="75" spans="1:2" ht="18" x14ac:dyDescent="0.25">
      <c r="A75" s="24" t="s">
        <v>86</v>
      </c>
      <c r="B75" s="22">
        <v>1</v>
      </c>
    </row>
    <row r="76" spans="1:2" ht="18" x14ac:dyDescent="0.25">
      <c r="A76" s="24" t="s">
        <v>87</v>
      </c>
      <c r="B76" s="22">
        <v>1.2</v>
      </c>
    </row>
    <row r="77" spans="1:2" ht="18" x14ac:dyDescent="0.25">
      <c r="A77" s="24" t="s">
        <v>88</v>
      </c>
      <c r="B77" s="22">
        <v>1.2</v>
      </c>
    </row>
    <row r="78" spans="1:2" ht="18" x14ac:dyDescent="0.25">
      <c r="A78" s="24" t="s">
        <v>89</v>
      </c>
      <c r="B78" s="22">
        <v>1.1000000000000001</v>
      </c>
    </row>
    <row r="79" spans="1:2" ht="18" x14ac:dyDescent="0.25">
      <c r="A79" s="24" t="s">
        <v>90</v>
      </c>
      <c r="B79" s="22">
        <v>1.2</v>
      </c>
    </row>
    <row r="80" spans="1:2" ht="18" x14ac:dyDescent="0.25">
      <c r="A80" s="24" t="s">
        <v>91</v>
      </c>
      <c r="B80" s="22">
        <v>1</v>
      </c>
    </row>
    <row r="81" spans="1:2" ht="18" x14ac:dyDescent="0.25">
      <c r="A81" s="24" t="s">
        <v>92</v>
      </c>
      <c r="B81" s="22">
        <v>1</v>
      </c>
    </row>
    <row r="82" spans="1:2" ht="18" x14ac:dyDescent="0.25">
      <c r="A82" s="24" t="s">
        <v>93</v>
      </c>
      <c r="B82" s="22">
        <v>1</v>
      </c>
    </row>
    <row r="83" spans="1:2" ht="18" x14ac:dyDescent="0.25">
      <c r="A83" s="24" t="s">
        <v>94</v>
      </c>
      <c r="B83" s="22">
        <v>1</v>
      </c>
    </row>
    <row r="84" spans="1:2" ht="18" x14ac:dyDescent="0.25">
      <c r="A84" s="24" t="s">
        <v>95</v>
      </c>
      <c r="B84" s="22">
        <v>1.1000000000000001</v>
      </c>
    </row>
    <row r="85" spans="1:2" ht="18" x14ac:dyDescent="0.25">
      <c r="A85" s="24" t="s">
        <v>96</v>
      </c>
      <c r="B85" s="22">
        <v>1.1000000000000001</v>
      </c>
    </row>
    <row r="86" spans="1:2" ht="18" x14ac:dyDescent="0.25">
      <c r="A86" s="24" t="s">
        <v>97</v>
      </c>
      <c r="B86" s="22">
        <v>1</v>
      </c>
    </row>
    <row r="87" spans="1:2" ht="18" x14ac:dyDescent="0.25">
      <c r="A87" s="24" t="s">
        <v>98</v>
      </c>
      <c r="B87" s="22">
        <v>1</v>
      </c>
    </row>
    <row r="88" spans="1:2" ht="18" x14ac:dyDescent="0.25">
      <c r="A88" s="24" t="s">
        <v>99</v>
      </c>
      <c r="B88" s="22">
        <v>1</v>
      </c>
    </row>
    <row r="89" spans="1:2" ht="18" x14ac:dyDescent="0.25">
      <c r="A89" s="24" t="s">
        <v>100</v>
      </c>
      <c r="B89" s="22">
        <v>1</v>
      </c>
    </row>
    <row r="90" spans="1:2" ht="18" x14ac:dyDescent="0.25">
      <c r="A90" s="24" t="s">
        <v>101</v>
      </c>
      <c r="B90" s="22">
        <v>1.05</v>
      </c>
    </row>
    <row r="91" spans="1:2" ht="18" x14ac:dyDescent="0.25">
      <c r="A91" s="24" t="s">
        <v>102</v>
      </c>
      <c r="B91" s="22">
        <v>1.05</v>
      </c>
    </row>
    <row r="92" spans="1:2" ht="18" x14ac:dyDescent="0.25">
      <c r="A92" s="24" t="s">
        <v>103</v>
      </c>
      <c r="B92" s="22">
        <v>1.1000000000000001</v>
      </c>
    </row>
    <row r="93" spans="1:2" ht="18" x14ac:dyDescent="0.25">
      <c r="A93" s="24" t="s">
        <v>104</v>
      </c>
      <c r="B93" s="22">
        <v>1.1000000000000001</v>
      </c>
    </row>
    <row r="94" spans="1:2" ht="18" x14ac:dyDescent="0.25">
      <c r="A94" s="24" t="s">
        <v>105</v>
      </c>
      <c r="B94" s="22">
        <v>1.1000000000000001</v>
      </c>
    </row>
    <row r="95" spans="1:2" ht="18" x14ac:dyDescent="0.25">
      <c r="A95" s="24" t="s">
        <v>106</v>
      </c>
      <c r="B95" s="22">
        <v>1</v>
      </c>
    </row>
    <row r="96" spans="1:2" ht="18" x14ac:dyDescent="0.25">
      <c r="A96" s="24" t="s">
        <v>107</v>
      </c>
      <c r="B96" s="22">
        <v>1.2</v>
      </c>
    </row>
    <row r="97" spans="1:2" ht="18" x14ac:dyDescent="0.25">
      <c r="A97" s="24" t="s">
        <v>108</v>
      </c>
      <c r="B97" s="22">
        <v>1</v>
      </c>
    </row>
    <row r="98" spans="1:2" ht="18" x14ac:dyDescent="0.25">
      <c r="A98" s="24" t="s">
        <v>109</v>
      </c>
      <c r="B98" s="22">
        <v>1</v>
      </c>
    </row>
    <row r="99" spans="1:2" ht="18" x14ac:dyDescent="0.25">
      <c r="A99" s="24" t="s">
        <v>110</v>
      </c>
      <c r="B99" s="22">
        <v>1</v>
      </c>
    </row>
    <row r="100" spans="1:2" ht="18" x14ac:dyDescent="0.25">
      <c r="A100" s="24" t="s">
        <v>111</v>
      </c>
      <c r="B100" s="22">
        <v>1</v>
      </c>
    </row>
    <row r="101" spans="1:2" ht="18" x14ac:dyDescent="0.25">
      <c r="A101" s="24" t="s">
        <v>321</v>
      </c>
      <c r="B101" s="22">
        <v>1</v>
      </c>
    </row>
    <row r="102" spans="1:2" ht="18" x14ac:dyDescent="0.25">
      <c r="A102" s="24" t="s">
        <v>112</v>
      </c>
      <c r="B102" s="22">
        <v>1</v>
      </c>
    </row>
    <row r="103" spans="1:2" ht="18" x14ac:dyDescent="0.25">
      <c r="A103" s="24" t="s">
        <v>113</v>
      </c>
      <c r="B103" s="22">
        <v>1</v>
      </c>
    </row>
    <row r="104" spans="1:2" ht="18" x14ac:dyDescent="0.25">
      <c r="A104" s="24" t="s">
        <v>114</v>
      </c>
      <c r="B104" s="22">
        <v>1.1000000000000001</v>
      </c>
    </row>
    <row r="105" spans="1:2" ht="18" x14ac:dyDescent="0.25">
      <c r="A105" s="24" t="s">
        <v>115</v>
      </c>
      <c r="B105" s="22">
        <v>1</v>
      </c>
    </row>
    <row r="106" spans="1:2" ht="18" x14ac:dyDescent="0.25">
      <c r="A106" s="24" t="s">
        <v>116</v>
      </c>
      <c r="B106" s="22">
        <v>1</v>
      </c>
    </row>
    <row r="107" spans="1:2" ht="18" x14ac:dyDescent="0.25">
      <c r="A107" s="24" t="s">
        <v>117</v>
      </c>
      <c r="B107" s="22">
        <v>1.1000000000000001</v>
      </c>
    </row>
    <row r="108" spans="1:2" ht="18" x14ac:dyDescent="0.25">
      <c r="A108" s="24" t="s">
        <v>118</v>
      </c>
      <c r="B108" s="22">
        <v>1.1000000000000001</v>
      </c>
    </row>
    <row r="109" spans="1:2" ht="18" x14ac:dyDescent="0.25">
      <c r="A109" s="25" t="s">
        <v>137</v>
      </c>
    </row>
    <row r="110" spans="1:2" ht="18" x14ac:dyDescent="0.25">
      <c r="A110" s="24" t="s">
        <v>119</v>
      </c>
      <c r="B110" s="22">
        <v>1</v>
      </c>
    </row>
    <row r="111" spans="1:2" ht="18" x14ac:dyDescent="0.25">
      <c r="A111" s="24" t="s">
        <v>120</v>
      </c>
      <c r="B111" s="22">
        <v>1</v>
      </c>
    </row>
    <row r="112" spans="1:2" ht="18" x14ac:dyDescent="0.25">
      <c r="A112" s="24" t="s">
        <v>121</v>
      </c>
      <c r="B112" s="22">
        <v>1</v>
      </c>
    </row>
    <row r="113" spans="1:2" ht="18" x14ac:dyDescent="0.25">
      <c r="A113" s="24" t="s">
        <v>122</v>
      </c>
      <c r="B113" s="22">
        <v>1</v>
      </c>
    </row>
    <row r="114" spans="1:2" ht="18" x14ac:dyDescent="0.25">
      <c r="A114" s="24" t="s">
        <v>123</v>
      </c>
      <c r="B114" s="22">
        <v>1</v>
      </c>
    </row>
    <row r="115" spans="1:2" ht="18" x14ac:dyDescent="0.25">
      <c r="A115" s="25" t="s">
        <v>138</v>
      </c>
      <c r="B115" s="22"/>
    </row>
    <row r="116" spans="1:2" ht="18" x14ac:dyDescent="0.25">
      <c r="A116" s="24" t="s">
        <v>139</v>
      </c>
      <c r="B116" s="22">
        <v>1.1000000000000001</v>
      </c>
    </row>
    <row r="117" spans="1:2" ht="18" x14ac:dyDescent="0.25">
      <c r="A117" s="24" t="s">
        <v>87</v>
      </c>
      <c r="B117" s="22">
        <v>1.2</v>
      </c>
    </row>
    <row r="118" spans="1:2" ht="18" x14ac:dyDescent="0.25">
      <c r="A118" s="24" t="s">
        <v>140</v>
      </c>
      <c r="B118" s="22">
        <v>1.1000000000000001</v>
      </c>
    </row>
    <row r="119" spans="1:2" ht="18" x14ac:dyDescent="0.25">
      <c r="A119" s="24" t="s">
        <v>141</v>
      </c>
      <c r="B119" s="22">
        <v>1</v>
      </c>
    </row>
    <row r="120" spans="1:2" ht="18" x14ac:dyDescent="0.25">
      <c r="A120" s="24" t="s">
        <v>142</v>
      </c>
      <c r="B120" s="22">
        <v>1</v>
      </c>
    </row>
    <row r="121" spans="1:2" ht="18" x14ac:dyDescent="0.25">
      <c r="A121" s="24" t="s">
        <v>143</v>
      </c>
      <c r="B121" s="22">
        <v>1</v>
      </c>
    </row>
    <row r="122" spans="1:2" ht="18" x14ac:dyDescent="0.25">
      <c r="A122" s="24" t="s">
        <v>144</v>
      </c>
      <c r="B122" s="22">
        <v>1</v>
      </c>
    </row>
    <row r="123" spans="1:2" ht="18" x14ac:dyDescent="0.25">
      <c r="A123" s="24" t="s">
        <v>145</v>
      </c>
      <c r="B123" s="22">
        <v>1</v>
      </c>
    </row>
    <row r="124" spans="1:2" ht="18" x14ac:dyDescent="0.25">
      <c r="A124" s="24" t="s">
        <v>146</v>
      </c>
      <c r="B124" s="22">
        <v>1</v>
      </c>
    </row>
    <row r="125" spans="1:2" ht="18" x14ac:dyDescent="0.25">
      <c r="A125" s="24" t="s">
        <v>147</v>
      </c>
      <c r="B125" s="22">
        <v>1.05</v>
      </c>
    </row>
    <row r="126" spans="1:2" ht="18" x14ac:dyDescent="0.25">
      <c r="A126" s="24" t="s">
        <v>148</v>
      </c>
      <c r="B126" s="22">
        <v>1.1000000000000001</v>
      </c>
    </row>
    <row r="127" spans="1:2" ht="18" x14ac:dyDescent="0.25">
      <c r="A127" s="25" t="s">
        <v>149</v>
      </c>
      <c r="B127" s="22"/>
    </row>
    <row r="128" spans="1:2" ht="18" x14ac:dyDescent="0.25">
      <c r="A128" s="24" t="s">
        <v>5</v>
      </c>
      <c r="B128" s="22">
        <v>1</v>
      </c>
    </row>
    <row r="129" spans="1:2" ht="18" x14ac:dyDescent="0.25">
      <c r="A129" s="24" t="s">
        <v>139</v>
      </c>
      <c r="B129" s="22">
        <v>1.1000000000000001</v>
      </c>
    </row>
    <row r="130" spans="1:2" ht="18" x14ac:dyDescent="0.25">
      <c r="A130" s="25" t="s">
        <v>150</v>
      </c>
      <c r="B130" s="22"/>
    </row>
    <row r="131" spans="1:2" ht="18" x14ac:dyDescent="0.25">
      <c r="A131" s="24" t="s">
        <v>151</v>
      </c>
      <c r="B131" s="22">
        <v>1.1000000000000001</v>
      </c>
    </row>
    <row r="132" spans="1:2" ht="18" x14ac:dyDescent="0.25">
      <c r="A132" s="24" t="s">
        <v>152</v>
      </c>
      <c r="B132" s="22">
        <v>1.2</v>
      </c>
    </row>
    <row r="133" spans="1:2" ht="18" x14ac:dyDescent="0.25">
      <c r="A133" s="24" t="s">
        <v>153</v>
      </c>
      <c r="B133" s="22">
        <v>1</v>
      </c>
    </row>
    <row r="134" spans="1:2" ht="18" x14ac:dyDescent="0.25">
      <c r="A134" s="24" t="s">
        <v>154</v>
      </c>
      <c r="B134" s="22">
        <v>1.05</v>
      </c>
    </row>
    <row r="135" spans="1:2" ht="18" x14ac:dyDescent="0.25">
      <c r="A135" s="24" t="s">
        <v>155</v>
      </c>
      <c r="B135" s="22">
        <v>1</v>
      </c>
    </row>
    <row r="136" spans="1:2" ht="18" x14ac:dyDescent="0.25">
      <c r="A136" s="24" t="s">
        <v>156</v>
      </c>
      <c r="B136" s="22">
        <v>1</v>
      </c>
    </row>
    <row r="137" spans="1:2" ht="18" x14ac:dyDescent="0.25">
      <c r="A137" s="25" t="s">
        <v>180</v>
      </c>
      <c r="B137" s="22"/>
    </row>
    <row r="138" spans="1:2" ht="18" x14ac:dyDescent="0.25">
      <c r="A138" s="24" t="s">
        <v>157</v>
      </c>
      <c r="B138" s="22">
        <v>1.1000000000000001</v>
      </c>
    </row>
    <row r="139" spans="1:2" ht="18" x14ac:dyDescent="0.25">
      <c r="A139" s="24" t="s">
        <v>158</v>
      </c>
      <c r="B139" s="22">
        <v>1.1000000000000001</v>
      </c>
    </row>
    <row r="140" spans="1:2" ht="18" x14ac:dyDescent="0.25">
      <c r="A140" s="24" t="s">
        <v>159</v>
      </c>
      <c r="B140" s="22">
        <v>1.1000000000000001</v>
      </c>
    </row>
    <row r="141" spans="1:2" ht="18" x14ac:dyDescent="0.25">
      <c r="A141" s="24" t="s">
        <v>160</v>
      </c>
      <c r="B141" s="22">
        <v>1.1000000000000001</v>
      </c>
    </row>
    <row r="142" spans="1:2" ht="18" x14ac:dyDescent="0.25">
      <c r="A142" s="24" t="s">
        <v>6</v>
      </c>
      <c r="B142" s="22">
        <v>1.1499999999999999</v>
      </c>
    </row>
    <row r="143" spans="1:2" ht="18" x14ac:dyDescent="0.25">
      <c r="A143" s="24" t="s">
        <v>161</v>
      </c>
      <c r="B143" s="22">
        <v>1.1000000000000001</v>
      </c>
    </row>
    <row r="144" spans="1:2" ht="47.25" x14ac:dyDescent="0.25">
      <c r="A144" s="24" t="s">
        <v>162</v>
      </c>
      <c r="B144" s="22">
        <v>1.1000000000000001</v>
      </c>
    </row>
    <row r="145" spans="1:2" ht="18" x14ac:dyDescent="0.25">
      <c r="A145" s="24" t="s">
        <v>163</v>
      </c>
      <c r="B145" s="22">
        <v>1</v>
      </c>
    </row>
    <row r="146" spans="1:2" ht="18" x14ac:dyDescent="0.25">
      <c r="A146" s="24" t="s">
        <v>164</v>
      </c>
      <c r="B146" s="22">
        <v>1</v>
      </c>
    </row>
    <row r="147" spans="1:2" ht="18" x14ac:dyDescent="0.25">
      <c r="A147" s="24" t="s">
        <v>165</v>
      </c>
      <c r="B147" s="22">
        <v>1.2</v>
      </c>
    </row>
    <row r="148" spans="1:2" ht="18" x14ac:dyDescent="0.25">
      <c r="A148" s="24" t="s">
        <v>166</v>
      </c>
      <c r="B148" s="22">
        <v>1.1000000000000001</v>
      </c>
    </row>
    <row r="149" spans="1:2" ht="18" x14ac:dyDescent="0.25">
      <c r="A149" s="24" t="s">
        <v>167</v>
      </c>
      <c r="B149" s="22">
        <v>1</v>
      </c>
    </row>
    <row r="150" spans="1:2" ht="31.5" x14ac:dyDescent="0.25">
      <c r="A150" s="24" t="s">
        <v>168</v>
      </c>
      <c r="B150" s="22">
        <v>1.1000000000000001</v>
      </c>
    </row>
    <row r="151" spans="1:2" ht="18" x14ac:dyDescent="0.25">
      <c r="A151" s="24" t="s">
        <v>169</v>
      </c>
      <c r="B151" s="22">
        <v>1.1000000000000001</v>
      </c>
    </row>
    <row r="152" spans="1:2" ht="31.5" x14ac:dyDescent="0.25">
      <c r="A152" s="24" t="s">
        <v>170</v>
      </c>
      <c r="B152" s="22">
        <v>1.1000000000000001</v>
      </c>
    </row>
    <row r="153" spans="1:2" ht="31.5" x14ac:dyDescent="0.25">
      <c r="A153" s="24" t="s">
        <v>171</v>
      </c>
      <c r="B153" s="22">
        <v>1.1000000000000001</v>
      </c>
    </row>
    <row r="154" spans="1:2" ht="18" x14ac:dyDescent="0.25">
      <c r="A154" s="24" t="s">
        <v>172</v>
      </c>
      <c r="B154" s="22">
        <v>1</v>
      </c>
    </row>
    <row r="155" spans="1:2" ht="18" x14ac:dyDescent="0.25">
      <c r="A155" s="24" t="s">
        <v>173</v>
      </c>
      <c r="B155" s="22">
        <v>1.2</v>
      </c>
    </row>
    <row r="156" spans="1:2" ht="18" x14ac:dyDescent="0.25">
      <c r="A156" s="24" t="s">
        <v>179</v>
      </c>
      <c r="B156" s="22">
        <v>1.1000000000000001</v>
      </c>
    </row>
    <row r="157" spans="1:2" ht="18" x14ac:dyDescent="0.25">
      <c r="A157" s="24" t="s">
        <v>174</v>
      </c>
      <c r="B157" s="22">
        <v>1</v>
      </c>
    </row>
    <row r="158" spans="1:2" ht="31.5" x14ac:dyDescent="0.25">
      <c r="A158" s="24" t="s">
        <v>175</v>
      </c>
      <c r="B158" s="22">
        <v>1.1000000000000001</v>
      </c>
    </row>
    <row r="159" spans="1:2" ht="18" x14ac:dyDescent="0.25">
      <c r="A159" s="24" t="s">
        <v>176</v>
      </c>
      <c r="B159" s="22">
        <v>1</v>
      </c>
    </row>
    <row r="160" spans="1:2" ht="18" x14ac:dyDescent="0.25">
      <c r="A160" s="24" t="s">
        <v>177</v>
      </c>
      <c r="B160" s="22">
        <v>1</v>
      </c>
    </row>
    <row r="161" spans="1:2" ht="18" x14ac:dyDescent="0.25">
      <c r="A161" s="24" t="s">
        <v>178</v>
      </c>
      <c r="B161" s="22">
        <v>1</v>
      </c>
    </row>
    <row r="162" spans="1:2" ht="18" x14ac:dyDescent="0.25">
      <c r="A162" s="25" t="s">
        <v>183</v>
      </c>
      <c r="B162" s="22"/>
    </row>
    <row r="163" spans="1:2" ht="18" x14ac:dyDescent="0.25">
      <c r="A163" s="24" t="s">
        <v>184</v>
      </c>
      <c r="B163" s="22">
        <v>1</v>
      </c>
    </row>
    <row r="164" spans="1:2" ht="18" x14ac:dyDescent="0.25">
      <c r="A164" s="24" t="s">
        <v>185</v>
      </c>
      <c r="B164" s="22">
        <v>1.2</v>
      </c>
    </row>
    <row r="165" spans="1:2" ht="47.25" x14ac:dyDescent="0.25">
      <c r="A165" s="24" t="s">
        <v>186</v>
      </c>
      <c r="B165" s="22">
        <v>1.1000000000000001</v>
      </c>
    </row>
    <row r="166" spans="1:2" ht="63" x14ac:dyDescent="0.25">
      <c r="A166" s="24" t="s">
        <v>187</v>
      </c>
      <c r="B166" s="22">
        <v>1</v>
      </c>
    </row>
    <row r="167" spans="1:2" ht="18" x14ac:dyDescent="0.25">
      <c r="A167" s="24" t="s">
        <v>188</v>
      </c>
      <c r="B167" s="22">
        <v>1.1000000000000001</v>
      </c>
    </row>
    <row r="168" spans="1:2" ht="18" x14ac:dyDescent="0.25">
      <c r="A168" s="24" t="s">
        <v>189</v>
      </c>
      <c r="B168" s="22">
        <v>1</v>
      </c>
    </row>
    <row r="169" spans="1:2" ht="18" x14ac:dyDescent="0.25">
      <c r="A169" s="24" t="s">
        <v>190</v>
      </c>
      <c r="B169" s="22">
        <v>1.1000000000000001</v>
      </c>
    </row>
    <row r="170" spans="1:2" ht="18" x14ac:dyDescent="0.25">
      <c r="A170" s="24" t="s">
        <v>191</v>
      </c>
      <c r="B170" s="22">
        <v>1.2</v>
      </c>
    </row>
    <row r="171" spans="1:2" ht="18" x14ac:dyDescent="0.25">
      <c r="A171" s="24" t="s">
        <v>192</v>
      </c>
      <c r="B171" s="22">
        <v>1</v>
      </c>
    </row>
    <row r="172" spans="1:2" ht="18" x14ac:dyDescent="0.25">
      <c r="A172" s="24" t="s">
        <v>193</v>
      </c>
      <c r="B172" s="22">
        <v>1.1000000000000001</v>
      </c>
    </row>
    <row r="173" spans="1:2" ht="18" x14ac:dyDescent="0.25">
      <c r="A173" s="24" t="s">
        <v>194</v>
      </c>
      <c r="B173" s="22">
        <v>1</v>
      </c>
    </row>
    <row r="174" spans="1:2" ht="18" x14ac:dyDescent="0.25">
      <c r="A174" s="24" t="s">
        <v>181</v>
      </c>
      <c r="B174" s="22">
        <v>1.1000000000000001</v>
      </c>
    </row>
    <row r="175" spans="1:2" ht="36" x14ac:dyDescent="0.25">
      <c r="A175" s="25" t="s">
        <v>182</v>
      </c>
      <c r="B175" s="22"/>
    </row>
    <row r="176" spans="1:2" ht="63" x14ac:dyDescent="0.25">
      <c r="A176" s="24" t="s">
        <v>195</v>
      </c>
      <c r="B176" s="22">
        <v>1.1000000000000001</v>
      </c>
    </row>
    <row r="177" spans="1:2" ht="47.25" x14ac:dyDescent="0.25">
      <c r="A177" s="24" t="s">
        <v>196</v>
      </c>
      <c r="B177" s="22">
        <v>1.1000000000000001</v>
      </c>
    </row>
    <row r="178" spans="1:2" ht="18" x14ac:dyDescent="0.25">
      <c r="A178" s="24" t="s">
        <v>197</v>
      </c>
      <c r="B178" s="22">
        <v>1.2</v>
      </c>
    </row>
    <row r="179" spans="1:2" ht="18" x14ac:dyDescent="0.25">
      <c r="A179" s="24" t="s">
        <v>198</v>
      </c>
      <c r="B179" s="22">
        <v>1.1000000000000001</v>
      </c>
    </row>
    <row r="180" spans="1:2" ht="18" x14ac:dyDescent="0.25">
      <c r="A180" s="24" t="s">
        <v>199</v>
      </c>
      <c r="B180" s="22">
        <v>1</v>
      </c>
    </row>
    <row r="181" spans="1:2" ht="18" x14ac:dyDescent="0.25">
      <c r="A181" s="25" t="s">
        <v>200</v>
      </c>
      <c r="B181" s="22"/>
    </row>
    <row r="182" spans="1:2" ht="18" x14ac:dyDescent="0.25">
      <c r="A182" s="24" t="s">
        <v>236</v>
      </c>
      <c r="B182" s="22">
        <v>1</v>
      </c>
    </row>
    <row r="183" spans="1:2" ht="18" x14ac:dyDescent="0.25">
      <c r="A183" s="24" t="s">
        <v>237</v>
      </c>
      <c r="B183" s="22">
        <v>1.2</v>
      </c>
    </row>
    <row r="184" spans="1:2" ht="18" x14ac:dyDescent="0.25">
      <c r="A184" s="24" t="s">
        <v>238</v>
      </c>
      <c r="B184" s="22">
        <v>1</v>
      </c>
    </row>
    <row r="185" spans="1:2" ht="18" x14ac:dyDescent="0.25">
      <c r="A185" s="24" t="s">
        <v>239</v>
      </c>
      <c r="B185" s="22">
        <v>1</v>
      </c>
    </row>
    <row r="186" spans="1:2" ht="18" x14ac:dyDescent="0.25">
      <c r="A186" s="24" t="s">
        <v>240</v>
      </c>
      <c r="B186" s="22">
        <v>1</v>
      </c>
    </row>
    <row r="187" spans="1:2" ht="18" x14ac:dyDescent="0.25">
      <c r="A187" s="24" t="s">
        <v>241</v>
      </c>
      <c r="B187" s="22">
        <v>1</v>
      </c>
    </row>
    <row r="188" spans="1:2" ht="18" x14ac:dyDescent="0.25">
      <c r="A188" s="24" t="s">
        <v>242</v>
      </c>
      <c r="B188" s="22">
        <v>1</v>
      </c>
    </row>
    <row r="189" spans="1:2" ht="18" x14ac:dyDescent="0.25">
      <c r="A189" s="24" t="s">
        <v>243</v>
      </c>
      <c r="B189" s="22">
        <v>1.1000000000000001</v>
      </c>
    </row>
    <row r="190" spans="1:2" ht="18" x14ac:dyDescent="0.25">
      <c r="A190" s="24" t="s">
        <v>244</v>
      </c>
      <c r="B190" s="22">
        <v>1</v>
      </c>
    </row>
    <row r="191" spans="1:2" ht="18" x14ac:dyDescent="0.25">
      <c r="A191" s="24" t="s">
        <v>245</v>
      </c>
      <c r="B191" s="22">
        <v>1.1000000000000001</v>
      </c>
    </row>
    <row r="192" spans="1:2" ht="18" x14ac:dyDescent="0.25">
      <c r="A192" s="24" t="s">
        <v>246</v>
      </c>
      <c r="B192" s="22">
        <v>1</v>
      </c>
    </row>
    <row r="193" spans="1:2" ht="18" x14ac:dyDescent="0.25">
      <c r="A193" s="24" t="s">
        <v>247</v>
      </c>
      <c r="B193" s="22">
        <v>1</v>
      </c>
    </row>
    <row r="194" spans="1:2" ht="18" x14ac:dyDescent="0.25">
      <c r="A194" s="24" t="s">
        <v>248</v>
      </c>
      <c r="B194" s="22">
        <v>1</v>
      </c>
    </row>
    <row r="195" spans="1:2" ht="18" x14ac:dyDescent="0.25">
      <c r="A195" s="24" t="s">
        <v>249</v>
      </c>
      <c r="B195" s="22">
        <v>1.1000000000000001</v>
      </c>
    </row>
    <row r="196" spans="1:2" ht="18" x14ac:dyDescent="0.25">
      <c r="A196" s="24" t="s">
        <v>250</v>
      </c>
      <c r="B196" s="22">
        <v>1</v>
      </c>
    </row>
    <row r="197" spans="1:2" ht="18" x14ac:dyDescent="0.25">
      <c r="A197" s="24" t="s">
        <v>251</v>
      </c>
      <c r="B197" s="22">
        <v>1</v>
      </c>
    </row>
    <row r="198" spans="1:2" ht="18" x14ac:dyDescent="0.25">
      <c r="A198" s="24" t="s">
        <v>252</v>
      </c>
      <c r="B198" s="22">
        <v>1</v>
      </c>
    </row>
    <row r="199" spans="1:2" ht="18" x14ac:dyDescent="0.25">
      <c r="A199" s="24" t="s">
        <v>253</v>
      </c>
      <c r="B199" s="22">
        <v>1</v>
      </c>
    </row>
    <row r="200" spans="1:2" ht="18" x14ac:dyDescent="0.25">
      <c r="A200" s="24" t="s">
        <v>254</v>
      </c>
      <c r="B200" s="22">
        <v>1</v>
      </c>
    </row>
    <row r="201" spans="1:2" ht="18" x14ac:dyDescent="0.25">
      <c r="A201" s="24" t="s">
        <v>255</v>
      </c>
      <c r="B201" s="22">
        <v>1</v>
      </c>
    </row>
    <row r="202" spans="1:2" ht="18" x14ac:dyDescent="0.25">
      <c r="A202" s="24" t="s">
        <v>256</v>
      </c>
      <c r="B202" s="22">
        <v>1</v>
      </c>
    </row>
    <row r="203" spans="1:2" ht="18" x14ac:dyDescent="0.25">
      <c r="A203" s="24" t="s">
        <v>235</v>
      </c>
      <c r="B203" s="22">
        <v>1</v>
      </c>
    </row>
    <row r="204" spans="1:2" ht="18" x14ac:dyDescent="0.25">
      <c r="A204" s="24" t="s">
        <v>257</v>
      </c>
      <c r="B204" s="22">
        <v>1.05</v>
      </c>
    </row>
    <row r="205" spans="1:2" ht="18" x14ac:dyDescent="0.25">
      <c r="A205" s="24" t="s">
        <v>258</v>
      </c>
      <c r="B205" s="22">
        <v>1</v>
      </c>
    </row>
    <row r="206" spans="1:2" ht="18" x14ac:dyDescent="0.25">
      <c r="A206" s="24" t="s">
        <v>259</v>
      </c>
      <c r="B206" s="22">
        <v>1</v>
      </c>
    </row>
    <row r="207" spans="1:2" ht="18" x14ac:dyDescent="0.25">
      <c r="A207" s="24" t="s">
        <v>260</v>
      </c>
      <c r="B207" s="22">
        <v>1</v>
      </c>
    </row>
    <row r="208" spans="1:2" ht="18" x14ac:dyDescent="0.25">
      <c r="A208" s="24" t="s">
        <v>261</v>
      </c>
      <c r="B208" s="22">
        <v>1</v>
      </c>
    </row>
    <row r="209" spans="1:2" ht="18" x14ac:dyDescent="0.25">
      <c r="A209" s="24" t="s">
        <v>262</v>
      </c>
      <c r="B209" s="22">
        <v>1.1000000000000001</v>
      </c>
    </row>
    <row r="210" spans="1:2" ht="18" x14ac:dyDescent="0.25">
      <c r="A210" s="24" t="s">
        <v>263</v>
      </c>
      <c r="B210" s="22">
        <v>1</v>
      </c>
    </row>
    <row r="211" spans="1:2" ht="18" x14ac:dyDescent="0.25">
      <c r="A211" s="24" t="s">
        <v>264</v>
      </c>
      <c r="B211" s="22">
        <v>1.05</v>
      </c>
    </row>
    <row r="212" spans="1:2" ht="18" x14ac:dyDescent="0.25">
      <c r="A212" s="24" t="s">
        <v>265</v>
      </c>
      <c r="B212" s="22">
        <v>1</v>
      </c>
    </row>
    <row r="213" spans="1:2" ht="18" x14ac:dyDescent="0.25">
      <c r="A213" s="24" t="s">
        <v>266</v>
      </c>
      <c r="B213" s="22">
        <v>1</v>
      </c>
    </row>
    <row r="214" spans="1:2" ht="18" x14ac:dyDescent="0.25">
      <c r="A214" s="24" t="s">
        <v>267</v>
      </c>
      <c r="B214" s="22">
        <v>1</v>
      </c>
    </row>
    <row r="215" spans="1:2" ht="18" x14ac:dyDescent="0.25">
      <c r="A215" s="24" t="s">
        <v>268</v>
      </c>
      <c r="B215" s="22">
        <v>1</v>
      </c>
    </row>
    <row r="216" spans="1:2" ht="18" x14ac:dyDescent="0.25">
      <c r="A216" s="24" t="s">
        <v>269</v>
      </c>
      <c r="B216" s="22">
        <v>1</v>
      </c>
    </row>
    <row r="217" spans="1:2" ht="18" x14ac:dyDescent="0.25">
      <c r="A217" s="24" t="s">
        <v>270</v>
      </c>
      <c r="B217" s="22">
        <v>1</v>
      </c>
    </row>
    <row r="218" spans="1:2" ht="18" x14ac:dyDescent="0.25">
      <c r="A218" s="24" t="s">
        <v>271</v>
      </c>
      <c r="B218" s="22">
        <v>1</v>
      </c>
    </row>
    <row r="219" spans="1:2" ht="18" x14ac:dyDescent="0.25">
      <c r="A219" s="24" t="s">
        <v>272</v>
      </c>
      <c r="B219" s="22">
        <v>1</v>
      </c>
    </row>
    <row r="220" spans="1:2" ht="18" x14ac:dyDescent="0.25">
      <c r="A220" s="24" t="s">
        <v>273</v>
      </c>
      <c r="B220" s="22">
        <v>1</v>
      </c>
    </row>
    <row r="221" spans="1:2" ht="18" x14ac:dyDescent="0.25">
      <c r="A221" s="24" t="s">
        <v>274</v>
      </c>
      <c r="B221" s="22">
        <v>1</v>
      </c>
    </row>
    <row r="222" spans="1:2" ht="18" x14ac:dyDescent="0.25">
      <c r="A222" s="24" t="s">
        <v>275</v>
      </c>
      <c r="B222" s="22">
        <v>1</v>
      </c>
    </row>
    <row r="223" spans="1:2" ht="18" x14ac:dyDescent="0.25">
      <c r="A223" s="24" t="s">
        <v>276</v>
      </c>
      <c r="B223" s="22">
        <v>1.05</v>
      </c>
    </row>
    <row r="224" spans="1:2" ht="18" x14ac:dyDescent="0.25">
      <c r="A224" s="24" t="s">
        <v>277</v>
      </c>
      <c r="B224" s="22">
        <v>1</v>
      </c>
    </row>
    <row r="225" spans="1:2" ht="18" x14ac:dyDescent="0.25">
      <c r="A225" s="24" t="s">
        <v>278</v>
      </c>
      <c r="B225" s="22">
        <v>1</v>
      </c>
    </row>
    <row r="226" spans="1:2" ht="18" x14ac:dyDescent="0.25">
      <c r="A226" s="24" t="s">
        <v>279</v>
      </c>
      <c r="B226" s="22">
        <v>1</v>
      </c>
    </row>
    <row r="227" spans="1:2" ht="18" x14ac:dyDescent="0.25">
      <c r="A227" s="24" t="s">
        <v>280</v>
      </c>
      <c r="B227" s="22">
        <v>1</v>
      </c>
    </row>
    <row r="228" spans="1:2" ht="18" x14ac:dyDescent="0.25">
      <c r="A228" s="24" t="s">
        <v>281</v>
      </c>
      <c r="B228" s="22">
        <v>1</v>
      </c>
    </row>
    <row r="229" spans="1:2" ht="18" x14ac:dyDescent="0.25">
      <c r="A229" s="24" t="s">
        <v>282</v>
      </c>
      <c r="B229" s="22">
        <v>1</v>
      </c>
    </row>
    <row r="230" spans="1:2" ht="18" x14ac:dyDescent="0.25">
      <c r="A230" s="24" t="s">
        <v>283</v>
      </c>
      <c r="B230" s="22">
        <v>1</v>
      </c>
    </row>
    <row r="231" spans="1:2" ht="18" x14ac:dyDescent="0.25">
      <c r="A231" s="24" t="s">
        <v>284</v>
      </c>
      <c r="B231" s="22">
        <v>1</v>
      </c>
    </row>
    <row r="232" spans="1:2" ht="18" x14ac:dyDescent="0.25">
      <c r="A232" s="24" t="s">
        <v>285</v>
      </c>
      <c r="B232" s="22">
        <v>1.1000000000000001</v>
      </c>
    </row>
    <row r="233" spans="1:2" ht="18" x14ac:dyDescent="0.25">
      <c r="A233" s="24" t="s">
        <v>286</v>
      </c>
      <c r="B233" s="22">
        <v>1.1000000000000001</v>
      </c>
    </row>
    <row r="234" spans="1:2" ht="18" x14ac:dyDescent="0.25">
      <c r="A234" s="24" t="s">
        <v>287</v>
      </c>
      <c r="B234" s="22">
        <v>1.1000000000000001</v>
      </c>
    </row>
    <row r="235" spans="1:2" ht="18" x14ac:dyDescent="0.25">
      <c r="A235" s="24" t="s">
        <v>288</v>
      </c>
      <c r="B235" s="22">
        <v>1</v>
      </c>
    </row>
    <row r="236" spans="1:2" ht="18" x14ac:dyDescent="0.25">
      <c r="A236" s="24" t="s">
        <v>289</v>
      </c>
      <c r="B236" s="22">
        <v>1.1000000000000001</v>
      </c>
    </row>
    <row r="237" spans="1:2" ht="18" x14ac:dyDescent="0.25">
      <c r="A237" s="24" t="s">
        <v>290</v>
      </c>
      <c r="B237" s="22">
        <v>1.1000000000000001</v>
      </c>
    </row>
    <row r="238" spans="1:2" ht="18" x14ac:dyDescent="0.25">
      <c r="A238" s="24" t="s">
        <v>291</v>
      </c>
      <c r="B238" s="22">
        <v>1</v>
      </c>
    </row>
    <row r="239" spans="1:2" ht="18" x14ac:dyDescent="0.25">
      <c r="A239" s="24" t="s">
        <v>292</v>
      </c>
      <c r="B239" s="22">
        <v>1.1000000000000001</v>
      </c>
    </row>
    <row r="240" spans="1:2" ht="18" x14ac:dyDescent="0.25">
      <c r="A240" s="24" t="s">
        <v>293</v>
      </c>
      <c r="B240" s="22">
        <v>1</v>
      </c>
    </row>
    <row r="241" spans="1:2" ht="18" x14ac:dyDescent="0.25">
      <c r="A241" s="24" t="s">
        <v>294</v>
      </c>
      <c r="B241" s="22">
        <v>1.2</v>
      </c>
    </row>
    <row r="242" spans="1:2" ht="18" x14ac:dyDescent="0.25">
      <c r="A242" s="24" t="s">
        <v>295</v>
      </c>
      <c r="B242" s="22">
        <v>1.2</v>
      </c>
    </row>
    <row r="243" spans="1:2" ht="18" x14ac:dyDescent="0.25">
      <c r="A243" s="24" t="s">
        <v>296</v>
      </c>
      <c r="B243" s="22">
        <v>1.1000000000000001</v>
      </c>
    </row>
    <row r="244" spans="1:2" ht="18" x14ac:dyDescent="0.25">
      <c r="A244" s="24" t="s">
        <v>297</v>
      </c>
      <c r="B244" s="22">
        <v>1.2</v>
      </c>
    </row>
    <row r="245" spans="1:2" ht="18" x14ac:dyDescent="0.25">
      <c r="A245" s="24" t="s">
        <v>298</v>
      </c>
      <c r="B245" s="22">
        <v>1</v>
      </c>
    </row>
    <row r="246" spans="1:2" ht="18" x14ac:dyDescent="0.25">
      <c r="A246" s="24" t="s">
        <v>299</v>
      </c>
      <c r="B246" s="22">
        <v>1</v>
      </c>
    </row>
    <row r="247" spans="1:2" ht="18" x14ac:dyDescent="0.25">
      <c r="A247" s="24" t="s">
        <v>300</v>
      </c>
      <c r="B247" s="22">
        <v>1</v>
      </c>
    </row>
    <row r="248" spans="1:2" ht="18" x14ac:dyDescent="0.25">
      <c r="A248" s="24" t="s">
        <v>301</v>
      </c>
      <c r="B248" s="22">
        <v>1</v>
      </c>
    </row>
    <row r="249" spans="1:2" ht="18" x14ac:dyDescent="0.25">
      <c r="A249" s="24" t="s">
        <v>302</v>
      </c>
      <c r="B249" s="22">
        <v>1.1000000000000001</v>
      </c>
    </row>
    <row r="250" spans="1:2" ht="18" x14ac:dyDescent="0.25">
      <c r="A250" s="24" t="s">
        <v>303</v>
      </c>
      <c r="B250" s="22">
        <v>1.1000000000000001</v>
      </c>
    </row>
    <row r="251" spans="1:2" ht="18" x14ac:dyDescent="0.25">
      <c r="A251" s="24" t="s">
        <v>304</v>
      </c>
      <c r="B251" s="22">
        <v>1</v>
      </c>
    </row>
    <row r="252" spans="1:2" ht="18" x14ac:dyDescent="0.25">
      <c r="A252" s="24" t="s">
        <v>305</v>
      </c>
      <c r="B252" s="22">
        <v>1</v>
      </c>
    </row>
    <row r="253" spans="1:2" ht="18" x14ac:dyDescent="0.25">
      <c r="A253" s="24" t="s">
        <v>306</v>
      </c>
      <c r="B253" s="22">
        <v>1</v>
      </c>
    </row>
    <row r="254" spans="1:2" ht="18" x14ac:dyDescent="0.25">
      <c r="A254" s="24" t="s">
        <v>307</v>
      </c>
      <c r="B254" s="22">
        <v>1</v>
      </c>
    </row>
    <row r="255" spans="1:2" ht="18" x14ac:dyDescent="0.25">
      <c r="A255" s="24" t="s">
        <v>308</v>
      </c>
      <c r="B255" s="22">
        <v>1.05</v>
      </c>
    </row>
    <row r="256" spans="1:2" ht="18" x14ac:dyDescent="0.25">
      <c r="A256" s="24" t="s">
        <v>309</v>
      </c>
      <c r="B256" s="22">
        <v>1.05</v>
      </c>
    </row>
    <row r="257" spans="1:2" ht="18" x14ac:dyDescent="0.25">
      <c r="A257" s="24" t="s">
        <v>310</v>
      </c>
      <c r="B257" s="22">
        <v>1.1000000000000001</v>
      </c>
    </row>
    <row r="258" spans="1:2" ht="18" x14ac:dyDescent="0.25">
      <c r="A258" s="24" t="s">
        <v>311</v>
      </c>
      <c r="B258" s="22">
        <v>1.1000000000000001</v>
      </c>
    </row>
    <row r="259" spans="1:2" ht="18" x14ac:dyDescent="0.25">
      <c r="A259" s="24" t="s">
        <v>312</v>
      </c>
      <c r="B259" s="22">
        <v>1.1000000000000001</v>
      </c>
    </row>
    <row r="260" spans="1:2" ht="18" x14ac:dyDescent="0.25">
      <c r="A260" s="24" t="s">
        <v>313</v>
      </c>
      <c r="B260" s="22">
        <v>1.1000000000000001</v>
      </c>
    </row>
    <row r="261" spans="1:2" ht="18" x14ac:dyDescent="0.25">
      <c r="A261" s="24" t="s">
        <v>314</v>
      </c>
      <c r="B261" s="22">
        <v>1</v>
      </c>
    </row>
    <row r="262" spans="1:2" ht="18" x14ac:dyDescent="0.25">
      <c r="A262" s="24" t="s">
        <v>315</v>
      </c>
      <c r="B262" s="22">
        <v>1.2</v>
      </c>
    </row>
    <row r="263" spans="1:2" ht="18" x14ac:dyDescent="0.25">
      <c r="A263" s="24" t="s">
        <v>316</v>
      </c>
      <c r="B263" s="22">
        <v>1</v>
      </c>
    </row>
    <row r="264" spans="1:2" ht="18" x14ac:dyDescent="0.25">
      <c r="A264" s="24" t="s">
        <v>317</v>
      </c>
      <c r="B264" s="22">
        <v>1</v>
      </c>
    </row>
    <row r="265" spans="1:2" ht="18" x14ac:dyDescent="0.25">
      <c r="A265" s="24" t="s">
        <v>318</v>
      </c>
      <c r="B265" s="22">
        <v>1</v>
      </c>
    </row>
    <row r="266" spans="1:2" ht="18" x14ac:dyDescent="0.25">
      <c r="A266" s="24" t="s">
        <v>319</v>
      </c>
      <c r="B266" s="22">
        <v>1</v>
      </c>
    </row>
    <row r="267" spans="1:2" ht="18" x14ac:dyDescent="0.25">
      <c r="A267" s="24" t="s">
        <v>320</v>
      </c>
      <c r="B267" s="22">
        <v>1</v>
      </c>
    </row>
    <row r="268" spans="1:2" ht="18" x14ac:dyDescent="0.25">
      <c r="A268" s="24" t="s">
        <v>322</v>
      </c>
      <c r="B268" s="22">
        <v>1</v>
      </c>
    </row>
    <row r="269" spans="1:2" ht="18" x14ac:dyDescent="0.25">
      <c r="A269" s="24" t="s">
        <v>323</v>
      </c>
      <c r="B269" s="22">
        <v>1</v>
      </c>
    </row>
    <row r="270" spans="1:2" ht="18" x14ac:dyDescent="0.25">
      <c r="A270" s="24" t="s">
        <v>324</v>
      </c>
      <c r="B270" s="22">
        <v>1.1000000000000001</v>
      </c>
    </row>
    <row r="271" spans="1:2" ht="18" x14ac:dyDescent="0.25">
      <c r="A271" s="24" t="s">
        <v>325</v>
      </c>
      <c r="B271" s="22">
        <v>1</v>
      </c>
    </row>
    <row r="272" spans="1:2" ht="18" x14ac:dyDescent="0.25">
      <c r="A272" s="24" t="s">
        <v>326</v>
      </c>
      <c r="B272" s="22">
        <v>1</v>
      </c>
    </row>
    <row r="273" spans="1:2" ht="18" x14ac:dyDescent="0.25">
      <c r="A273" s="24" t="s">
        <v>327</v>
      </c>
      <c r="B273" s="22">
        <v>1.1000000000000001</v>
      </c>
    </row>
    <row r="274" spans="1:2" ht="18" x14ac:dyDescent="0.25">
      <c r="A274" s="24" t="s">
        <v>328</v>
      </c>
      <c r="B274" s="22">
        <v>1.1000000000000001</v>
      </c>
    </row>
    <row r="275" spans="1:2" ht="18" x14ac:dyDescent="0.25">
      <c r="A275" s="24" t="s">
        <v>329</v>
      </c>
      <c r="B275" s="22">
        <v>1.1000000000000001</v>
      </c>
    </row>
    <row r="276" spans="1:2" ht="18" x14ac:dyDescent="0.25">
      <c r="A276" s="24" t="s">
        <v>330</v>
      </c>
      <c r="B276" s="22">
        <v>1.1000000000000001</v>
      </c>
    </row>
    <row r="277" spans="1:2" ht="18" x14ac:dyDescent="0.25">
      <c r="A277" s="24" t="s">
        <v>331</v>
      </c>
      <c r="B277" s="22">
        <v>1.1000000000000001</v>
      </c>
    </row>
    <row r="278" spans="1:2" ht="18" x14ac:dyDescent="0.25">
      <c r="A278" s="24" t="s">
        <v>332</v>
      </c>
      <c r="B278" s="22">
        <v>1</v>
      </c>
    </row>
    <row r="279" spans="1:2" ht="18" x14ac:dyDescent="0.25">
      <c r="A279" s="24" t="s">
        <v>333</v>
      </c>
      <c r="B279" s="22">
        <v>1</v>
      </c>
    </row>
    <row r="280" spans="1:2" ht="18" x14ac:dyDescent="0.25">
      <c r="A280" s="24" t="s">
        <v>334</v>
      </c>
      <c r="B280" s="22">
        <v>1</v>
      </c>
    </row>
    <row r="281" spans="1:2" ht="18" x14ac:dyDescent="0.25">
      <c r="A281" s="24" t="s">
        <v>335</v>
      </c>
      <c r="B281" s="22">
        <v>1</v>
      </c>
    </row>
    <row r="282" spans="1:2" ht="18" x14ac:dyDescent="0.25">
      <c r="A282" s="24" t="s">
        <v>336</v>
      </c>
      <c r="B282" s="22">
        <v>1</v>
      </c>
    </row>
    <row r="283" spans="1:2" ht="18" x14ac:dyDescent="0.25">
      <c r="A283" s="24"/>
      <c r="B283" s="22"/>
    </row>
    <row r="284" spans="1:2" ht="18" x14ac:dyDescent="0.25">
      <c r="A284" s="24"/>
      <c r="B284" s="22"/>
    </row>
    <row r="285" spans="1:2" ht="18" x14ac:dyDescent="0.25">
      <c r="A285" s="24"/>
      <c r="B285" s="22"/>
    </row>
    <row r="286" spans="1:2" ht="18" x14ac:dyDescent="0.25">
      <c r="A286" s="24"/>
      <c r="B286" s="22"/>
    </row>
    <row r="287" spans="1:2" ht="18" x14ac:dyDescent="0.25">
      <c r="A287" s="24"/>
      <c r="B287" s="22"/>
    </row>
    <row r="288" spans="1:2" ht="18" x14ac:dyDescent="0.25">
      <c r="A288" s="24"/>
      <c r="B288" s="22"/>
    </row>
    <row r="289" spans="1:2" ht="18" x14ac:dyDescent="0.25">
      <c r="A289" s="24"/>
      <c r="B289" s="22"/>
    </row>
    <row r="290" spans="1:2" ht="18" x14ac:dyDescent="0.25">
      <c r="A290" s="24"/>
      <c r="B290" s="22"/>
    </row>
    <row r="291" spans="1:2" ht="18" x14ac:dyDescent="0.25">
      <c r="A291" s="24"/>
      <c r="B291" s="22"/>
    </row>
    <row r="292" spans="1:2" ht="18" x14ac:dyDescent="0.25">
      <c r="A292" s="24"/>
      <c r="B292" s="22"/>
    </row>
    <row r="293" spans="1:2" ht="18" x14ac:dyDescent="0.25">
      <c r="A293" s="24"/>
      <c r="B293" s="22"/>
    </row>
    <row r="294" spans="1:2" ht="18" x14ac:dyDescent="0.25">
      <c r="A294" s="24"/>
      <c r="B294" s="22"/>
    </row>
    <row r="295" spans="1:2" ht="18" x14ac:dyDescent="0.25">
      <c r="A295" s="24"/>
      <c r="B295" s="22"/>
    </row>
    <row r="296" spans="1:2" ht="18" x14ac:dyDescent="0.25">
      <c r="A296" s="24"/>
      <c r="B296" s="22"/>
    </row>
    <row r="297" spans="1:2" ht="18" x14ac:dyDescent="0.25">
      <c r="A297" s="24"/>
      <c r="B297" s="22"/>
    </row>
    <row r="298" spans="1:2" ht="18" x14ac:dyDescent="0.25">
      <c r="A298" s="24"/>
      <c r="B298" s="22"/>
    </row>
    <row r="299" spans="1:2" ht="18" x14ac:dyDescent="0.25">
      <c r="A299" s="24"/>
      <c r="B299" s="22"/>
    </row>
    <row r="300" spans="1:2" ht="18" x14ac:dyDescent="0.25">
      <c r="A300" s="24"/>
      <c r="B300" s="22"/>
    </row>
    <row r="301" spans="1:2" ht="18" x14ac:dyDescent="0.25">
      <c r="A301" s="24"/>
      <c r="B301" s="22"/>
    </row>
    <row r="302" spans="1:2" ht="18" x14ac:dyDescent="0.25">
      <c r="A302" s="24"/>
      <c r="B302" s="22"/>
    </row>
    <row r="303" spans="1:2" ht="18" x14ac:dyDescent="0.25">
      <c r="A303" s="24"/>
      <c r="B303" s="22"/>
    </row>
    <row r="304" spans="1:2" ht="18" x14ac:dyDescent="0.25">
      <c r="A304" s="24"/>
      <c r="B304" s="22"/>
    </row>
    <row r="305" spans="1:2" ht="18" x14ac:dyDescent="0.25">
      <c r="A305" s="24"/>
      <c r="B305" s="22"/>
    </row>
    <row r="306" spans="1:2" ht="18" x14ac:dyDescent="0.25">
      <c r="A306" s="24"/>
      <c r="B306" s="22"/>
    </row>
    <row r="307" spans="1:2" ht="18" x14ac:dyDescent="0.25">
      <c r="A307" s="24"/>
      <c r="B307" s="22"/>
    </row>
    <row r="308" spans="1:2" ht="18" x14ac:dyDescent="0.25">
      <c r="A308" s="24"/>
      <c r="B308" s="22"/>
    </row>
    <row r="309" spans="1:2" ht="18" x14ac:dyDescent="0.25">
      <c r="A309" s="24"/>
      <c r="B309" s="22"/>
    </row>
    <row r="310" spans="1:2" ht="18" x14ac:dyDescent="0.25">
      <c r="A310" s="24"/>
      <c r="B310" s="22"/>
    </row>
    <row r="311" spans="1:2" ht="18" x14ac:dyDescent="0.25">
      <c r="A311" s="24"/>
      <c r="B311" s="22"/>
    </row>
    <row r="312" spans="1:2" ht="18" x14ac:dyDescent="0.25">
      <c r="A312" s="24"/>
      <c r="B312" s="22"/>
    </row>
    <row r="313" spans="1:2" ht="18" x14ac:dyDescent="0.25">
      <c r="A313" s="24"/>
      <c r="B313" s="22"/>
    </row>
    <row r="314" spans="1:2" ht="18" x14ac:dyDescent="0.25">
      <c r="A314" s="24"/>
      <c r="B314" s="22"/>
    </row>
    <row r="315" spans="1:2" ht="18" x14ac:dyDescent="0.25">
      <c r="A315" s="24"/>
      <c r="B315" s="22"/>
    </row>
    <row r="316" spans="1:2" ht="18" x14ac:dyDescent="0.25">
      <c r="A316" s="24"/>
      <c r="B316" s="22"/>
    </row>
    <row r="317" spans="1:2" ht="18" x14ac:dyDescent="0.25">
      <c r="A317" s="24"/>
      <c r="B317" s="22"/>
    </row>
    <row r="318" spans="1:2" ht="18" x14ac:dyDescent="0.25">
      <c r="A318" s="24"/>
      <c r="B318" s="22"/>
    </row>
    <row r="319" spans="1:2" ht="18" x14ac:dyDescent="0.25">
      <c r="A319" s="24"/>
      <c r="B319" s="22"/>
    </row>
    <row r="320" spans="1:2" ht="18" x14ac:dyDescent="0.25">
      <c r="A320" s="24"/>
      <c r="B320" s="22"/>
    </row>
    <row r="321" spans="1:2" ht="18" x14ac:dyDescent="0.25">
      <c r="A321" s="24"/>
      <c r="B321" s="22"/>
    </row>
    <row r="322" spans="1:2" ht="18" x14ac:dyDescent="0.25">
      <c r="A322" s="24"/>
      <c r="B322" s="22"/>
    </row>
    <row r="323" spans="1:2" ht="18" x14ac:dyDescent="0.25">
      <c r="A323" s="24"/>
      <c r="B323" s="22"/>
    </row>
    <row r="324" spans="1:2" ht="18" x14ac:dyDescent="0.25">
      <c r="A324" s="24"/>
      <c r="B324" s="22"/>
    </row>
    <row r="325" spans="1:2" ht="18" x14ac:dyDescent="0.25">
      <c r="A325" s="24"/>
      <c r="B325" s="22"/>
    </row>
    <row r="326" spans="1:2" ht="18" x14ac:dyDescent="0.25">
      <c r="A326" s="24"/>
      <c r="B326" s="22"/>
    </row>
    <row r="327" spans="1:2" ht="18" x14ac:dyDescent="0.25">
      <c r="A327" s="24"/>
      <c r="B327" s="22"/>
    </row>
    <row r="328" spans="1:2" ht="18" x14ac:dyDescent="0.25">
      <c r="A328" s="24"/>
      <c r="B328" s="22"/>
    </row>
    <row r="329" spans="1:2" ht="18" x14ac:dyDescent="0.25">
      <c r="A329" s="24"/>
      <c r="B329" s="22"/>
    </row>
    <row r="330" spans="1:2" ht="18" x14ac:dyDescent="0.25">
      <c r="A330" s="24"/>
      <c r="B330" s="22"/>
    </row>
    <row r="331" spans="1:2" ht="18" x14ac:dyDescent="0.25">
      <c r="A331" s="24"/>
      <c r="B331" s="22"/>
    </row>
    <row r="332" spans="1:2" ht="18" x14ac:dyDescent="0.25">
      <c r="A332" s="24"/>
      <c r="B332" s="22"/>
    </row>
    <row r="333" spans="1:2" ht="18" x14ac:dyDescent="0.25">
      <c r="A333" s="24"/>
      <c r="B333" s="22"/>
    </row>
    <row r="334" spans="1:2" ht="18" x14ac:dyDescent="0.25">
      <c r="A334" s="24"/>
      <c r="B334" s="22"/>
    </row>
    <row r="335" spans="1:2" ht="18" x14ac:dyDescent="0.25">
      <c r="A335" s="24"/>
      <c r="B335" s="22"/>
    </row>
    <row r="336" spans="1:2" ht="18" x14ac:dyDescent="0.25">
      <c r="A336" s="24"/>
      <c r="B336" s="22"/>
    </row>
    <row r="337" spans="1:2" ht="18" x14ac:dyDescent="0.25">
      <c r="A337" s="24"/>
      <c r="B337" s="22"/>
    </row>
    <row r="338" spans="1:2" ht="18" x14ac:dyDescent="0.25">
      <c r="A338" s="24"/>
      <c r="B338" s="22"/>
    </row>
    <row r="339" spans="1:2" ht="18" x14ac:dyDescent="0.25">
      <c r="A339" s="24"/>
      <c r="B339" s="22"/>
    </row>
    <row r="340" spans="1:2" ht="18" x14ac:dyDescent="0.25">
      <c r="A340" s="24"/>
      <c r="B340" s="22"/>
    </row>
    <row r="341" spans="1:2" ht="18" x14ac:dyDescent="0.25">
      <c r="A341" s="24"/>
      <c r="B341" s="22"/>
    </row>
    <row r="342" spans="1:2" ht="18" x14ac:dyDescent="0.25">
      <c r="A342" s="24"/>
      <c r="B342" s="22"/>
    </row>
    <row r="343" spans="1:2" ht="18" x14ac:dyDescent="0.25">
      <c r="A343" s="24"/>
      <c r="B343" s="22"/>
    </row>
    <row r="344" spans="1:2" ht="18" x14ac:dyDescent="0.25">
      <c r="A344" s="24"/>
      <c r="B344" s="22"/>
    </row>
    <row r="345" spans="1:2" ht="18" x14ac:dyDescent="0.25">
      <c r="A345" s="24"/>
      <c r="B345" s="22"/>
    </row>
    <row r="346" spans="1:2" ht="18" x14ac:dyDescent="0.25">
      <c r="A346" s="24"/>
      <c r="B346" s="22"/>
    </row>
    <row r="347" spans="1:2" ht="18" x14ac:dyDescent="0.25">
      <c r="A347" s="24"/>
      <c r="B347" s="22"/>
    </row>
    <row r="348" spans="1:2" ht="18" x14ac:dyDescent="0.25">
      <c r="A348" s="24"/>
      <c r="B348" s="22"/>
    </row>
    <row r="349" spans="1:2" ht="18" x14ac:dyDescent="0.25">
      <c r="A349" s="24"/>
      <c r="B349" s="22"/>
    </row>
    <row r="350" spans="1:2" ht="18" x14ac:dyDescent="0.25">
      <c r="A350" s="24"/>
      <c r="B350" s="22"/>
    </row>
    <row r="351" spans="1:2" ht="18" x14ac:dyDescent="0.25">
      <c r="A351" s="24"/>
      <c r="B351" s="22"/>
    </row>
    <row r="352" spans="1:2" ht="18" x14ac:dyDescent="0.25">
      <c r="A352" s="24"/>
      <c r="B352" s="22"/>
    </row>
    <row r="353" spans="1:2" ht="18" x14ac:dyDescent="0.25">
      <c r="A353" s="24"/>
      <c r="B353" s="22"/>
    </row>
    <row r="354" spans="1:2" ht="18" x14ac:dyDescent="0.25">
      <c r="A354" s="24"/>
      <c r="B354" s="22"/>
    </row>
    <row r="355" spans="1:2" ht="18" x14ac:dyDescent="0.25">
      <c r="A355" s="24"/>
      <c r="B355" s="22"/>
    </row>
    <row r="356" spans="1:2" ht="18" x14ac:dyDescent="0.25">
      <c r="A356" s="24"/>
      <c r="B356" s="22"/>
    </row>
    <row r="357" spans="1:2" ht="18" x14ac:dyDescent="0.25">
      <c r="A357" s="24"/>
      <c r="B357" s="22"/>
    </row>
    <row r="358" spans="1:2" ht="18" x14ac:dyDescent="0.25">
      <c r="A358" s="24"/>
      <c r="B358" s="22"/>
    </row>
    <row r="359" spans="1:2" ht="18" x14ac:dyDescent="0.25">
      <c r="A359" s="24"/>
      <c r="B359" s="22"/>
    </row>
    <row r="360" spans="1:2" ht="18" x14ac:dyDescent="0.25">
      <c r="A360" s="24"/>
      <c r="B360" s="22"/>
    </row>
    <row r="361" spans="1:2" ht="18" x14ac:dyDescent="0.25">
      <c r="A361" s="24"/>
      <c r="B361" s="22"/>
    </row>
    <row r="362" spans="1:2" ht="18" x14ac:dyDescent="0.25">
      <c r="A362" s="24"/>
      <c r="B362" s="22"/>
    </row>
    <row r="363" spans="1:2" ht="18" x14ac:dyDescent="0.25">
      <c r="A363" s="24"/>
      <c r="B363" s="22"/>
    </row>
    <row r="364" spans="1:2" ht="18" x14ac:dyDescent="0.25">
      <c r="A364" s="24"/>
      <c r="B364" s="22"/>
    </row>
    <row r="365" spans="1:2" ht="18" x14ac:dyDescent="0.25">
      <c r="A365" s="24"/>
      <c r="B365" s="22"/>
    </row>
    <row r="366" spans="1:2" ht="18" x14ac:dyDescent="0.25">
      <c r="A366" s="24"/>
      <c r="B366" s="22"/>
    </row>
    <row r="367" spans="1:2" ht="18" x14ac:dyDescent="0.25">
      <c r="A367" s="24"/>
      <c r="B367" s="22"/>
    </row>
    <row r="368" spans="1:2" ht="18" x14ac:dyDescent="0.25">
      <c r="A368" s="24"/>
      <c r="B368" s="22"/>
    </row>
    <row r="369" spans="1:2" ht="18" x14ac:dyDescent="0.25">
      <c r="A369" s="24"/>
      <c r="B369" s="22"/>
    </row>
    <row r="370" spans="1:2" ht="18" x14ac:dyDescent="0.25">
      <c r="A370" s="24"/>
      <c r="B370" s="22"/>
    </row>
    <row r="371" spans="1:2" ht="18" x14ac:dyDescent="0.25">
      <c r="A371" s="24"/>
      <c r="B371" s="22"/>
    </row>
    <row r="372" spans="1:2" ht="18" x14ac:dyDescent="0.25">
      <c r="A372" s="24"/>
      <c r="B372" s="22"/>
    </row>
    <row r="373" spans="1:2" ht="18" x14ac:dyDescent="0.25">
      <c r="A373" s="24"/>
      <c r="B373" s="22"/>
    </row>
    <row r="374" spans="1:2" ht="18" x14ac:dyDescent="0.25">
      <c r="A374" s="24"/>
      <c r="B374" s="22"/>
    </row>
    <row r="375" spans="1:2" ht="18" x14ac:dyDescent="0.25">
      <c r="A375" s="24"/>
      <c r="B375" s="22"/>
    </row>
    <row r="376" spans="1:2" ht="18" x14ac:dyDescent="0.25">
      <c r="A376" s="24"/>
      <c r="B376" s="22"/>
    </row>
    <row r="377" spans="1:2" ht="18" x14ac:dyDescent="0.25">
      <c r="A377" s="24"/>
      <c r="B377" s="22"/>
    </row>
    <row r="378" spans="1:2" ht="18" x14ac:dyDescent="0.25">
      <c r="A378" s="24"/>
      <c r="B378" s="22"/>
    </row>
    <row r="379" spans="1:2" ht="18" x14ac:dyDescent="0.25">
      <c r="A379" s="24"/>
      <c r="B379" s="22"/>
    </row>
    <row r="380" spans="1:2" ht="18" x14ac:dyDescent="0.25">
      <c r="A380" s="24"/>
      <c r="B380" s="22"/>
    </row>
    <row r="381" spans="1:2" ht="18" x14ac:dyDescent="0.25">
      <c r="A381" s="24"/>
      <c r="B381" s="22"/>
    </row>
    <row r="382" spans="1:2" ht="18" x14ac:dyDescent="0.25">
      <c r="A382" s="24"/>
      <c r="B382" s="22"/>
    </row>
    <row r="383" spans="1:2" ht="18" x14ac:dyDescent="0.25">
      <c r="A383" s="24"/>
      <c r="B383" s="22"/>
    </row>
    <row r="384" spans="1:2" ht="18" x14ac:dyDescent="0.25">
      <c r="A384" s="24"/>
      <c r="B384" s="22"/>
    </row>
    <row r="385" spans="1:2" ht="18" x14ac:dyDescent="0.25">
      <c r="A385" s="24"/>
      <c r="B385" s="22"/>
    </row>
    <row r="386" spans="1:2" ht="18" x14ac:dyDescent="0.25">
      <c r="A386" s="24"/>
      <c r="B386" s="22"/>
    </row>
    <row r="387" spans="1:2" ht="18" x14ac:dyDescent="0.25">
      <c r="A387" s="24"/>
      <c r="B387" s="22"/>
    </row>
    <row r="388" spans="1:2" ht="18" x14ac:dyDescent="0.25">
      <c r="A388" s="24"/>
      <c r="B388" s="22"/>
    </row>
    <row r="389" spans="1:2" ht="18" x14ac:dyDescent="0.25">
      <c r="A389" s="24"/>
      <c r="B389" s="22"/>
    </row>
    <row r="390" spans="1:2" ht="18" x14ac:dyDescent="0.25">
      <c r="A390" s="24"/>
      <c r="B390" s="22"/>
    </row>
    <row r="391" spans="1:2" ht="18" x14ac:dyDescent="0.25">
      <c r="A391" s="24"/>
      <c r="B391" s="22"/>
    </row>
    <row r="392" spans="1:2" ht="18" x14ac:dyDescent="0.25">
      <c r="A392" s="24"/>
      <c r="B392" s="22"/>
    </row>
    <row r="393" spans="1:2" ht="18" x14ac:dyDescent="0.25">
      <c r="A393" s="24"/>
      <c r="B393" s="22"/>
    </row>
    <row r="394" spans="1:2" ht="18" x14ac:dyDescent="0.25">
      <c r="A394" s="24"/>
      <c r="B394" s="22"/>
    </row>
    <row r="395" spans="1:2" ht="18" x14ac:dyDescent="0.25">
      <c r="A395" s="24"/>
      <c r="B395" s="22"/>
    </row>
    <row r="396" spans="1:2" ht="18" x14ac:dyDescent="0.25">
      <c r="A396" s="24"/>
      <c r="B396" s="22"/>
    </row>
    <row r="397" spans="1:2" ht="18" x14ac:dyDescent="0.25">
      <c r="A397" s="24"/>
      <c r="B397" s="22"/>
    </row>
    <row r="398" spans="1:2" ht="18" x14ac:dyDescent="0.25">
      <c r="A398" s="24"/>
      <c r="B398" s="22"/>
    </row>
    <row r="399" spans="1:2" ht="18" x14ac:dyDescent="0.25">
      <c r="A399" s="24"/>
      <c r="B399" s="22"/>
    </row>
    <row r="400" spans="1:2" ht="18" x14ac:dyDescent="0.25">
      <c r="A400" s="24"/>
      <c r="B400" s="22"/>
    </row>
    <row r="401" spans="1:2" ht="18" x14ac:dyDescent="0.25">
      <c r="A401" s="24"/>
      <c r="B401" s="22"/>
    </row>
    <row r="402" spans="1:2" ht="18" x14ac:dyDescent="0.25">
      <c r="A402" s="24"/>
      <c r="B402" s="22"/>
    </row>
    <row r="403" spans="1:2" ht="18" x14ac:dyDescent="0.25">
      <c r="A403" s="24"/>
      <c r="B403" s="22"/>
    </row>
    <row r="404" spans="1:2" ht="18" x14ac:dyDescent="0.25">
      <c r="A404" s="24"/>
      <c r="B404" s="22"/>
    </row>
    <row r="405" spans="1:2" ht="18" x14ac:dyDescent="0.25">
      <c r="A405" s="24"/>
      <c r="B405" s="22"/>
    </row>
    <row r="406" spans="1:2" ht="18" x14ac:dyDescent="0.25">
      <c r="A406" s="24"/>
      <c r="B406" s="22"/>
    </row>
    <row r="407" spans="1:2" ht="18" x14ac:dyDescent="0.25">
      <c r="A407" s="24"/>
      <c r="B407" s="22"/>
    </row>
    <row r="408" spans="1:2" ht="18" x14ac:dyDescent="0.25">
      <c r="A408" s="24"/>
      <c r="B408" s="22"/>
    </row>
    <row r="409" spans="1:2" ht="18" x14ac:dyDescent="0.25">
      <c r="A409" s="24"/>
      <c r="B409" s="22"/>
    </row>
    <row r="410" spans="1:2" ht="18" x14ac:dyDescent="0.25">
      <c r="A410" s="24"/>
      <c r="B410" s="22"/>
    </row>
    <row r="411" spans="1:2" ht="18" x14ac:dyDescent="0.25">
      <c r="A411" s="24"/>
      <c r="B411" s="22"/>
    </row>
    <row r="412" spans="1:2" ht="18" x14ac:dyDescent="0.25">
      <c r="A412" s="24"/>
      <c r="B412" s="22"/>
    </row>
    <row r="413" spans="1:2" ht="18" x14ac:dyDescent="0.25">
      <c r="A413" s="24"/>
      <c r="B413" s="22"/>
    </row>
    <row r="414" spans="1:2" ht="18" x14ac:dyDescent="0.25">
      <c r="A414" s="24"/>
      <c r="B414" s="22"/>
    </row>
    <row r="415" spans="1:2" ht="18" x14ac:dyDescent="0.25">
      <c r="A415" s="24"/>
      <c r="B415" s="22"/>
    </row>
    <row r="416" spans="1:2" ht="18" x14ac:dyDescent="0.25">
      <c r="A416" s="24"/>
      <c r="B416" s="22"/>
    </row>
    <row r="417" spans="1:2" ht="18" x14ac:dyDescent="0.25">
      <c r="A417" s="24"/>
      <c r="B417" s="22"/>
    </row>
    <row r="418" spans="1:2" ht="18" x14ac:dyDescent="0.25">
      <c r="A418" s="24"/>
      <c r="B418" s="22"/>
    </row>
    <row r="419" spans="1:2" ht="18" x14ac:dyDescent="0.25">
      <c r="A419" s="24"/>
      <c r="B419" s="22"/>
    </row>
    <row r="420" spans="1:2" ht="18" x14ac:dyDescent="0.25">
      <c r="A420" s="24"/>
      <c r="B420" s="22"/>
    </row>
    <row r="421" spans="1:2" ht="18" x14ac:dyDescent="0.25">
      <c r="A421" s="24"/>
      <c r="B421" s="22"/>
    </row>
    <row r="422" spans="1:2" ht="18" x14ac:dyDescent="0.25">
      <c r="A422" s="24"/>
      <c r="B422" s="22"/>
    </row>
    <row r="423" spans="1:2" ht="18" x14ac:dyDescent="0.25">
      <c r="A423" s="24"/>
      <c r="B423" s="22"/>
    </row>
    <row r="424" spans="1:2" ht="18" x14ac:dyDescent="0.25">
      <c r="A424" s="24"/>
      <c r="B424" s="22"/>
    </row>
    <row r="425" spans="1:2" ht="18" x14ac:dyDescent="0.25">
      <c r="A425" s="24"/>
      <c r="B425" s="22"/>
    </row>
    <row r="426" spans="1:2" ht="18" x14ac:dyDescent="0.25">
      <c r="A426" s="24"/>
      <c r="B426" s="22"/>
    </row>
    <row r="427" spans="1:2" ht="18" x14ac:dyDescent="0.25">
      <c r="A427" s="24"/>
      <c r="B427" s="22"/>
    </row>
    <row r="428" spans="1:2" ht="18" x14ac:dyDescent="0.25">
      <c r="A428" s="24"/>
      <c r="B428" s="22"/>
    </row>
    <row r="429" spans="1:2" ht="18" x14ac:dyDescent="0.25">
      <c r="A429" s="24"/>
      <c r="B429" s="22"/>
    </row>
    <row r="430" spans="1:2" ht="18" x14ac:dyDescent="0.25">
      <c r="A430" s="24"/>
      <c r="B430" s="22"/>
    </row>
    <row r="431" spans="1:2" ht="18" x14ac:dyDescent="0.25">
      <c r="A431" s="24"/>
      <c r="B431" s="22"/>
    </row>
    <row r="432" spans="1:2" ht="18" x14ac:dyDescent="0.25">
      <c r="A432" s="24"/>
      <c r="B432" s="22"/>
    </row>
    <row r="433" spans="1:2" ht="18" x14ac:dyDescent="0.25">
      <c r="A433" s="24"/>
      <c r="B433" s="22"/>
    </row>
    <row r="434" spans="1:2" ht="18" x14ac:dyDescent="0.25">
      <c r="A434" s="24"/>
      <c r="B434" s="22"/>
    </row>
    <row r="435" spans="1:2" ht="18" x14ac:dyDescent="0.25">
      <c r="A435" s="24"/>
      <c r="B435" s="22"/>
    </row>
    <row r="436" spans="1:2" ht="18" x14ac:dyDescent="0.25">
      <c r="A436" s="24"/>
      <c r="B436" s="22"/>
    </row>
    <row r="437" spans="1:2" ht="18" x14ac:dyDescent="0.25">
      <c r="A437" s="24"/>
      <c r="B437" s="22"/>
    </row>
    <row r="438" spans="1:2" ht="18" x14ac:dyDescent="0.25">
      <c r="A438" s="24"/>
      <c r="B438" s="22"/>
    </row>
    <row r="439" spans="1:2" ht="18" x14ac:dyDescent="0.25">
      <c r="A439" s="24"/>
      <c r="B439" s="22"/>
    </row>
    <row r="440" spans="1:2" ht="18" x14ac:dyDescent="0.25">
      <c r="A440" s="24"/>
      <c r="B440" s="22"/>
    </row>
    <row r="441" spans="1:2" ht="18" x14ac:dyDescent="0.25">
      <c r="A441" s="24"/>
      <c r="B441" s="22"/>
    </row>
    <row r="442" spans="1:2" ht="18" x14ac:dyDescent="0.25">
      <c r="A442" s="24"/>
      <c r="B442" s="22"/>
    </row>
    <row r="443" spans="1:2" ht="18" x14ac:dyDescent="0.25">
      <c r="A443" s="24"/>
      <c r="B443" s="22"/>
    </row>
    <row r="444" spans="1:2" ht="18" x14ac:dyDescent="0.25">
      <c r="A444" s="24"/>
      <c r="B444" s="22"/>
    </row>
    <row r="445" spans="1:2" ht="18" x14ac:dyDescent="0.25">
      <c r="A445" s="24"/>
      <c r="B445" s="22"/>
    </row>
    <row r="446" spans="1:2" ht="18" x14ac:dyDescent="0.25">
      <c r="A446" s="24"/>
      <c r="B446" s="22"/>
    </row>
    <row r="447" spans="1:2" ht="18" x14ac:dyDescent="0.25">
      <c r="A447" s="24"/>
      <c r="B447" s="22"/>
    </row>
    <row r="448" spans="1:2" ht="18" x14ac:dyDescent="0.25">
      <c r="A448" s="24"/>
      <c r="B448" s="22"/>
    </row>
    <row r="449" spans="1:2" ht="18" x14ac:dyDescent="0.25">
      <c r="A449" s="24"/>
      <c r="B449" s="22"/>
    </row>
    <row r="450" spans="1:2" ht="18" x14ac:dyDescent="0.25">
      <c r="A450" s="24"/>
      <c r="B450" s="22"/>
    </row>
    <row r="451" spans="1:2" ht="18" x14ac:dyDescent="0.25">
      <c r="A451" s="24"/>
      <c r="B451" s="22"/>
    </row>
    <row r="452" spans="1:2" ht="18" x14ac:dyDescent="0.25">
      <c r="A452" s="24"/>
      <c r="B452" s="22"/>
    </row>
    <row r="453" spans="1:2" ht="18" x14ac:dyDescent="0.25">
      <c r="A453" s="24"/>
      <c r="B453" s="22"/>
    </row>
    <row r="454" spans="1:2" ht="18" x14ac:dyDescent="0.25">
      <c r="A454" s="24"/>
      <c r="B454" s="22"/>
    </row>
    <row r="455" spans="1:2" ht="18" x14ac:dyDescent="0.25">
      <c r="A455" s="24"/>
      <c r="B455" s="22"/>
    </row>
    <row r="456" spans="1:2" ht="18" x14ac:dyDescent="0.25">
      <c r="A456" s="24"/>
      <c r="B456" s="22"/>
    </row>
    <row r="457" spans="1:2" ht="18" x14ac:dyDescent="0.25">
      <c r="A457" s="24"/>
      <c r="B457" s="22"/>
    </row>
    <row r="458" spans="1:2" ht="18" x14ac:dyDescent="0.25">
      <c r="A458" s="24"/>
      <c r="B458" s="22"/>
    </row>
    <row r="459" spans="1:2" ht="18" x14ac:dyDescent="0.25">
      <c r="A459" s="24"/>
      <c r="B459" s="22"/>
    </row>
    <row r="460" spans="1:2" ht="18" x14ac:dyDescent="0.25">
      <c r="A460" s="24"/>
      <c r="B460" s="22"/>
    </row>
    <row r="461" spans="1:2" ht="18" x14ac:dyDescent="0.25">
      <c r="A461" s="24"/>
      <c r="B461" s="22"/>
    </row>
    <row r="462" spans="1:2" ht="18" x14ac:dyDescent="0.25">
      <c r="A462" s="24"/>
      <c r="B462" s="22"/>
    </row>
    <row r="463" spans="1:2" ht="18" x14ac:dyDescent="0.25">
      <c r="A463" s="24"/>
      <c r="B463" s="22"/>
    </row>
    <row r="464" spans="1:2" ht="18" x14ac:dyDescent="0.25">
      <c r="A464" s="24"/>
      <c r="B464" s="22"/>
    </row>
    <row r="465" spans="1:2" ht="18" x14ac:dyDescent="0.25">
      <c r="A465" s="24"/>
      <c r="B465" s="22"/>
    </row>
    <row r="466" spans="1:2" ht="18" x14ac:dyDescent="0.25">
      <c r="A466" s="24"/>
      <c r="B466" s="22"/>
    </row>
    <row r="467" spans="1:2" ht="18" x14ac:dyDescent="0.25">
      <c r="A467" s="24"/>
      <c r="B467" s="22"/>
    </row>
    <row r="468" spans="1:2" ht="18" x14ac:dyDescent="0.25">
      <c r="A468" s="24"/>
      <c r="B468" s="22"/>
    </row>
    <row r="469" spans="1:2" ht="18" x14ac:dyDescent="0.25">
      <c r="A469" s="24"/>
      <c r="B469" s="22"/>
    </row>
    <row r="470" spans="1:2" ht="18" x14ac:dyDescent="0.25">
      <c r="A470" s="24"/>
      <c r="B470" s="22"/>
    </row>
    <row r="471" spans="1:2" ht="18" x14ac:dyDescent="0.25">
      <c r="A471" s="24"/>
      <c r="B471" s="22"/>
    </row>
    <row r="472" spans="1:2" ht="18" x14ac:dyDescent="0.25">
      <c r="A472" s="24"/>
      <c r="B472" s="22"/>
    </row>
    <row r="473" spans="1:2" ht="18" x14ac:dyDescent="0.25">
      <c r="A473" s="24"/>
      <c r="B473" s="22"/>
    </row>
    <row r="474" spans="1:2" ht="18" x14ac:dyDescent="0.25">
      <c r="A474" s="24"/>
      <c r="B474" s="22"/>
    </row>
    <row r="475" spans="1:2" ht="18" x14ac:dyDescent="0.25">
      <c r="A475" s="24"/>
      <c r="B475" s="22"/>
    </row>
    <row r="476" spans="1:2" ht="18" x14ac:dyDescent="0.25">
      <c r="A476" s="24"/>
      <c r="B476" s="22"/>
    </row>
    <row r="477" spans="1:2" ht="18" x14ac:dyDescent="0.25">
      <c r="A477" s="24"/>
      <c r="B477" s="22"/>
    </row>
    <row r="478" spans="1:2" ht="18" x14ac:dyDescent="0.25">
      <c r="A478" s="24"/>
      <c r="B478" s="22"/>
    </row>
    <row r="479" spans="1:2" ht="18" x14ac:dyDescent="0.25">
      <c r="A479" s="24"/>
      <c r="B479" s="22"/>
    </row>
    <row r="480" spans="1:2" ht="18" x14ac:dyDescent="0.25">
      <c r="A480" s="24"/>
      <c r="B480" s="22"/>
    </row>
    <row r="481" spans="1:2" ht="18" x14ac:dyDescent="0.25">
      <c r="A481" s="24"/>
      <c r="B481" s="22"/>
    </row>
    <row r="482" spans="1:2" ht="18" x14ac:dyDescent="0.25">
      <c r="A482" s="24"/>
      <c r="B482" s="22"/>
    </row>
    <row r="483" spans="1:2" ht="18" x14ac:dyDescent="0.25">
      <c r="A483" s="24"/>
      <c r="B483" s="22"/>
    </row>
    <row r="484" spans="1:2" ht="18" x14ac:dyDescent="0.25">
      <c r="A484" s="24"/>
      <c r="B484" s="22"/>
    </row>
    <row r="485" spans="1:2" ht="18" x14ac:dyDescent="0.25">
      <c r="A485" s="24"/>
      <c r="B485" s="22"/>
    </row>
    <row r="486" spans="1:2" ht="18" x14ac:dyDescent="0.25">
      <c r="A486" s="24"/>
      <c r="B486" s="22"/>
    </row>
    <row r="487" spans="1:2" ht="18" x14ac:dyDescent="0.25">
      <c r="A487" s="24"/>
      <c r="B487" s="22"/>
    </row>
    <row r="488" spans="1:2" ht="18" x14ac:dyDescent="0.25">
      <c r="A488" s="24"/>
      <c r="B488" s="22"/>
    </row>
    <row r="489" spans="1:2" ht="18" x14ac:dyDescent="0.25">
      <c r="A489" s="24"/>
      <c r="B489" s="22"/>
    </row>
    <row r="490" spans="1:2" ht="18" x14ac:dyDescent="0.25">
      <c r="A490" s="24"/>
      <c r="B490" s="22"/>
    </row>
    <row r="491" spans="1:2" ht="18" x14ac:dyDescent="0.25">
      <c r="A491" s="24"/>
      <c r="B491" s="22"/>
    </row>
    <row r="492" spans="1:2" ht="18" x14ac:dyDescent="0.25">
      <c r="A492" s="24"/>
      <c r="B492" s="22"/>
    </row>
    <row r="493" spans="1:2" ht="18" x14ac:dyDescent="0.25">
      <c r="A493" s="24"/>
      <c r="B493" s="22"/>
    </row>
    <row r="494" spans="1:2" ht="18" x14ac:dyDescent="0.25">
      <c r="A494" s="24"/>
      <c r="B494" s="22"/>
    </row>
    <row r="495" spans="1:2" ht="18" x14ac:dyDescent="0.25">
      <c r="A495" s="24"/>
      <c r="B495" s="22"/>
    </row>
    <row r="496" spans="1:2" ht="18" x14ac:dyDescent="0.25">
      <c r="A496" s="24"/>
      <c r="B496" s="22"/>
    </row>
    <row r="497" spans="1:2" ht="18" x14ac:dyDescent="0.25">
      <c r="A497" s="24"/>
      <c r="B497" s="22"/>
    </row>
    <row r="498" spans="1:2" ht="18" x14ac:dyDescent="0.25">
      <c r="A498" s="24"/>
      <c r="B498" s="22"/>
    </row>
    <row r="499" spans="1:2" ht="18" x14ac:dyDescent="0.25">
      <c r="A499" s="24"/>
      <c r="B499" s="22"/>
    </row>
    <row r="500" spans="1:2" ht="18" x14ac:dyDescent="0.25">
      <c r="A500" s="24"/>
      <c r="B500" s="22"/>
    </row>
    <row r="501" spans="1:2" ht="18" x14ac:dyDescent="0.25">
      <c r="A501" s="24"/>
      <c r="B501" s="22"/>
    </row>
    <row r="502" spans="1:2" ht="18" x14ac:dyDescent="0.25">
      <c r="A502" s="24"/>
      <c r="B502" s="22"/>
    </row>
    <row r="503" spans="1:2" ht="18" x14ac:dyDescent="0.25">
      <c r="A503" s="24"/>
      <c r="B503" s="22"/>
    </row>
    <row r="504" spans="1:2" ht="18" x14ac:dyDescent="0.25">
      <c r="A504" s="24"/>
      <c r="B504" s="22"/>
    </row>
    <row r="505" spans="1:2" ht="18" x14ac:dyDescent="0.25">
      <c r="A505" s="24"/>
      <c r="B505" s="22"/>
    </row>
    <row r="506" spans="1:2" ht="18" x14ac:dyDescent="0.25">
      <c r="A506" s="24"/>
      <c r="B506" s="22"/>
    </row>
    <row r="507" spans="1:2" ht="18" x14ac:dyDescent="0.25">
      <c r="A507" s="24"/>
      <c r="B507" s="22"/>
    </row>
    <row r="508" spans="1:2" ht="18" x14ac:dyDescent="0.25">
      <c r="A508" s="24"/>
      <c r="B508" s="22"/>
    </row>
    <row r="509" spans="1:2" ht="18" x14ac:dyDescent="0.25">
      <c r="A509" s="24"/>
      <c r="B509" s="22"/>
    </row>
    <row r="510" spans="1:2" ht="18" x14ac:dyDescent="0.25">
      <c r="A510" s="24"/>
      <c r="B510" s="22"/>
    </row>
    <row r="511" spans="1:2" ht="18" x14ac:dyDescent="0.25">
      <c r="A511" s="24"/>
      <c r="B511" s="22"/>
    </row>
    <row r="512" spans="1:2" ht="18" x14ac:dyDescent="0.25">
      <c r="A512" s="24"/>
      <c r="B512" s="22"/>
    </row>
    <row r="513" spans="1:2" ht="18" x14ac:dyDescent="0.25">
      <c r="A513" s="24"/>
      <c r="B513" s="22"/>
    </row>
    <row r="514" spans="1:2" ht="18" x14ac:dyDescent="0.25">
      <c r="A514" s="24"/>
      <c r="B514" s="22"/>
    </row>
    <row r="515" spans="1:2" ht="18" x14ac:dyDescent="0.25">
      <c r="A515" s="24"/>
      <c r="B515" s="22"/>
    </row>
    <row r="516" spans="1:2" ht="18" x14ac:dyDescent="0.25">
      <c r="A516" s="24"/>
      <c r="B516" s="22"/>
    </row>
    <row r="517" spans="1:2" ht="18" x14ac:dyDescent="0.25">
      <c r="A517" s="24"/>
      <c r="B517" s="22"/>
    </row>
    <row r="518" spans="1:2" ht="18" x14ac:dyDescent="0.25">
      <c r="A518" s="24"/>
      <c r="B518" s="22"/>
    </row>
    <row r="519" spans="1:2" ht="18" x14ac:dyDescent="0.25">
      <c r="A519" s="24"/>
      <c r="B519" s="22"/>
    </row>
    <row r="520" spans="1:2" ht="18" x14ac:dyDescent="0.25">
      <c r="A520" s="24"/>
      <c r="B520" s="22"/>
    </row>
    <row r="521" spans="1:2" ht="18" x14ac:dyDescent="0.25">
      <c r="A521" s="24"/>
      <c r="B521" s="22"/>
    </row>
    <row r="522" spans="1:2" ht="18" x14ac:dyDescent="0.25">
      <c r="A522" s="24"/>
      <c r="B522" s="22"/>
    </row>
    <row r="523" spans="1:2" ht="18" x14ac:dyDescent="0.25">
      <c r="A523" s="24"/>
      <c r="B523" s="22"/>
    </row>
    <row r="524" spans="1:2" ht="18" x14ac:dyDescent="0.25">
      <c r="A524" s="24"/>
      <c r="B524" s="22"/>
    </row>
    <row r="525" spans="1:2" ht="18" x14ac:dyDescent="0.25">
      <c r="A525" s="24"/>
      <c r="B525" s="22"/>
    </row>
    <row r="526" spans="1:2" ht="18" x14ac:dyDescent="0.25">
      <c r="A526" s="24"/>
      <c r="B526" s="22"/>
    </row>
    <row r="527" spans="1:2" ht="18" x14ac:dyDescent="0.25">
      <c r="A527" s="24"/>
      <c r="B527" s="22"/>
    </row>
    <row r="528" spans="1:2" ht="18" x14ac:dyDescent="0.25">
      <c r="A528" s="24"/>
      <c r="B528" s="22"/>
    </row>
    <row r="529" spans="1:2" ht="18" x14ac:dyDescent="0.25">
      <c r="A529" s="24"/>
      <c r="B529" s="22"/>
    </row>
    <row r="530" spans="1:2" ht="18" x14ac:dyDescent="0.25">
      <c r="A530" s="24"/>
      <c r="B530" s="22"/>
    </row>
    <row r="531" spans="1:2" ht="18" x14ac:dyDescent="0.25">
      <c r="A531" s="24"/>
      <c r="B531" s="22"/>
    </row>
    <row r="532" spans="1:2" ht="18" x14ac:dyDescent="0.25">
      <c r="A532" s="24"/>
      <c r="B532" s="22"/>
    </row>
    <row r="533" spans="1:2" ht="18" x14ac:dyDescent="0.25">
      <c r="A533" s="24"/>
      <c r="B533" s="22"/>
    </row>
    <row r="534" spans="1:2" ht="18" x14ac:dyDescent="0.25">
      <c r="A534" s="24"/>
      <c r="B534" s="22"/>
    </row>
    <row r="535" spans="1:2" ht="18" x14ac:dyDescent="0.25">
      <c r="A535" s="24"/>
      <c r="B535" s="22"/>
    </row>
    <row r="536" spans="1:2" ht="18" x14ac:dyDescent="0.25">
      <c r="A536" s="24"/>
      <c r="B536" s="22"/>
    </row>
    <row r="537" spans="1:2" ht="18" x14ac:dyDescent="0.25">
      <c r="A537" s="24"/>
      <c r="B537" s="22"/>
    </row>
    <row r="538" spans="1:2" ht="18" x14ac:dyDescent="0.25">
      <c r="A538" s="24"/>
      <c r="B538" s="22"/>
    </row>
    <row r="539" spans="1:2" ht="18" x14ac:dyDescent="0.25">
      <c r="A539" s="24"/>
      <c r="B539" s="22"/>
    </row>
    <row r="540" spans="1:2" ht="18" x14ac:dyDescent="0.25">
      <c r="A540" s="24"/>
      <c r="B540" s="22"/>
    </row>
    <row r="541" spans="1:2" ht="18" x14ac:dyDescent="0.25">
      <c r="A541" s="24"/>
      <c r="B541" s="22"/>
    </row>
    <row r="542" spans="1:2" ht="18" x14ac:dyDescent="0.25">
      <c r="A542" s="24"/>
      <c r="B542" s="22"/>
    </row>
    <row r="543" spans="1:2" ht="18" x14ac:dyDescent="0.25">
      <c r="A543" s="24"/>
      <c r="B543" s="22"/>
    </row>
    <row r="544" spans="1:2" ht="18" x14ac:dyDescent="0.25">
      <c r="A544" s="24"/>
      <c r="B544" s="22"/>
    </row>
    <row r="545" spans="1:2" ht="18" x14ac:dyDescent="0.25">
      <c r="A545" s="24"/>
      <c r="B545" s="22"/>
    </row>
    <row r="546" spans="1:2" ht="18" x14ac:dyDescent="0.25">
      <c r="A546" s="24"/>
      <c r="B546" s="22"/>
    </row>
    <row r="547" spans="1:2" ht="18" x14ac:dyDescent="0.25">
      <c r="A547" s="24"/>
      <c r="B547" s="22"/>
    </row>
    <row r="548" spans="1:2" ht="18" x14ac:dyDescent="0.25">
      <c r="A548" s="24"/>
      <c r="B548" s="22"/>
    </row>
    <row r="549" spans="1:2" ht="18" x14ac:dyDescent="0.25">
      <c r="A549" s="24"/>
      <c r="B549" s="22"/>
    </row>
    <row r="550" spans="1:2" ht="18" x14ac:dyDescent="0.25">
      <c r="A550" s="24"/>
      <c r="B550" s="22"/>
    </row>
    <row r="551" spans="1:2" ht="18" x14ac:dyDescent="0.25">
      <c r="A551" s="24"/>
      <c r="B551" s="22"/>
    </row>
    <row r="552" spans="1:2" ht="18" x14ac:dyDescent="0.25">
      <c r="A552" s="24"/>
      <c r="B552" s="22"/>
    </row>
    <row r="553" spans="1:2" ht="18" x14ac:dyDescent="0.25">
      <c r="A553" s="24"/>
      <c r="B553" s="22"/>
    </row>
    <row r="554" spans="1:2" ht="18" x14ac:dyDescent="0.25">
      <c r="A554" s="24"/>
      <c r="B554" s="22"/>
    </row>
    <row r="555" spans="1:2" ht="18" x14ac:dyDescent="0.25">
      <c r="A555" s="24"/>
      <c r="B555" s="22"/>
    </row>
    <row r="556" spans="1:2" ht="18" x14ac:dyDescent="0.25">
      <c r="A556" s="24"/>
      <c r="B556" s="22"/>
    </row>
    <row r="557" spans="1:2" ht="18" x14ac:dyDescent="0.25">
      <c r="A557" s="24"/>
      <c r="B557" s="22"/>
    </row>
    <row r="558" spans="1:2" ht="18" x14ac:dyDescent="0.25">
      <c r="A558" s="24"/>
      <c r="B558" s="22"/>
    </row>
    <row r="559" spans="1:2" ht="18" x14ac:dyDescent="0.25">
      <c r="A559" s="24"/>
      <c r="B559" s="22"/>
    </row>
    <row r="560" spans="1:2" ht="18" x14ac:dyDescent="0.25">
      <c r="A560" s="24"/>
      <c r="B560" s="22"/>
    </row>
    <row r="561" spans="1:2" ht="18" x14ac:dyDescent="0.25">
      <c r="A561" s="24"/>
      <c r="B561" s="22"/>
    </row>
    <row r="562" spans="1:2" ht="18" x14ac:dyDescent="0.25">
      <c r="A562" s="24"/>
      <c r="B562" s="22"/>
    </row>
    <row r="563" spans="1:2" ht="18" x14ac:dyDescent="0.25">
      <c r="A563" s="24"/>
      <c r="B563" s="22"/>
    </row>
    <row r="564" spans="1:2" ht="18" x14ac:dyDescent="0.25">
      <c r="A564" s="24"/>
      <c r="B564" s="22"/>
    </row>
    <row r="565" spans="1:2" ht="18" x14ac:dyDescent="0.25">
      <c r="A565" s="24"/>
      <c r="B565" s="22"/>
    </row>
    <row r="566" spans="1:2" ht="18" x14ac:dyDescent="0.25">
      <c r="A566" s="24"/>
      <c r="B566" s="22"/>
    </row>
    <row r="567" spans="1:2" ht="18" x14ac:dyDescent="0.25">
      <c r="A567" s="24"/>
      <c r="B567" s="22"/>
    </row>
    <row r="568" spans="1:2" ht="18" x14ac:dyDescent="0.25">
      <c r="A568" s="24"/>
      <c r="B568" s="22"/>
    </row>
    <row r="569" spans="1:2" ht="18" x14ac:dyDescent="0.25">
      <c r="A569" s="24"/>
      <c r="B569" s="22"/>
    </row>
    <row r="570" spans="1:2" ht="18" x14ac:dyDescent="0.25">
      <c r="A570" s="24"/>
      <c r="B570" s="22"/>
    </row>
    <row r="571" spans="1:2" ht="18" x14ac:dyDescent="0.25">
      <c r="A571" s="24"/>
      <c r="B571" s="22"/>
    </row>
    <row r="572" spans="1:2" ht="18" x14ac:dyDescent="0.25">
      <c r="A572" s="24"/>
      <c r="B572" s="22"/>
    </row>
    <row r="573" spans="1:2" ht="18" x14ac:dyDescent="0.25">
      <c r="A573" s="24"/>
      <c r="B573" s="22"/>
    </row>
    <row r="574" spans="1:2" ht="18" x14ac:dyDescent="0.25">
      <c r="A574" s="24"/>
      <c r="B574" s="22"/>
    </row>
    <row r="575" spans="1:2" ht="18" x14ac:dyDescent="0.25">
      <c r="A575" s="24"/>
      <c r="B575" s="22"/>
    </row>
    <row r="576" spans="1:2" ht="18" x14ac:dyDescent="0.25">
      <c r="A576" s="24"/>
      <c r="B576" s="22"/>
    </row>
    <row r="577" spans="1:2" ht="18" x14ac:dyDescent="0.25">
      <c r="A577" s="24"/>
      <c r="B577" s="22"/>
    </row>
    <row r="578" spans="1:2" ht="18" x14ac:dyDescent="0.25">
      <c r="A578" s="24"/>
      <c r="B578" s="22"/>
    </row>
    <row r="579" spans="1:2" ht="18" x14ac:dyDescent="0.25">
      <c r="A579" s="24"/>
      <c r="B579" s="22"/>
    </row>
    <row r="580" spans="1:2" ht="18" x14ac:dyDescent="0.25">
      <c r="A580" s="24"/>
      <c r="B580" s="22"/>
    </row>
    <row r="581" spans="1:2" ht="18" x14ac:dyDescent="0.25">
      <c r="A581" s="24"/>
      <c r="B581" s="22"/>
    </row>
    <row r="582" spans="1:2" ht="18" x14ac:dyDescent="0.25">
      <c r="A582" s="24"/>
      <c r="B582" s="22"/>
    </row>
    <row r="583" spans="1:2" ht="18" x14ac:dyDescent="0.25">
      <c r="A583" s="24"/>
      <c r="B583" s="22"/>
    </row>
    <row r="584" spans="1:2" ht="18" x14ac:dyDescent="0.25">
      <c r="A584" s="24"/>
      <c r="B584" s="22"/>
    </row>
    <row r="585" spans="1:2" ht="18" x14ac:dyDescent="0.25">
      <c r="A585" s="24"/>
      <c r="B585" s="22"/>
    </row>
    <row r="586" spans="1:2" ht="18" x14ac:dyDescent="0.25">
      <c r="A586" s="24"/>
      <c r="B586" s="22"/>
    </row>
    <row r="587" spans="1:2" ht="18" x14ac:dyDescent="0.25">
      <c r="A587" s="24"/>
      <c r="B587" s="22"/>
    </row>
    <row r="588" spans="1:2" ht="18" x14ac:dyDescent="0.25">
      <c r="A588" s="24"/>
      <c r="B588" s="22"/>
    </row>
    <row r="589" spans="1:2" ht="18" x14ac:dyDescent="0.25">
      <c r="A589" s="24"/>
      <c r="B589" s="22"/>
    </row>
    <row r="590" spans="1:2" ht="18" x14ac:dyDescent="0.25">
      <c r="A590" s="24"/>
      <c r="B590" s="22"/>
    </row>
    <row r="591" spans="1:2" ht="18" x14ac:dyDescent="0.25">
      <c r="A591" s="24"/>
      <c r="B591" s="22"/>
    </row>
    <row r="592" spans="1:2" ht="18" x14ac:dyDescent="0.25">
      <c r="A592" s="24"/>
      <c r="B592" s="22"/>
    </row>
    <row r="593" spans="1:2" ht="18" x14ac:dyDescent="0.25">
      <c r="A593" s="24"/>
      <c r="B593" s="22"/>
    </row>
    <row r="594" spans="1:2" ht="18" x14ac:dyDescent="0.25">
      <c r="A594" s="24"/>
      <c r="B594" s="22"/>
    </row>
    <row r="595" spans="1:2" ht="18" x14ac:dyDescent="0.25">
      <c r="A595" s="24"/>
      <c r="B595" s="22"/>
    </row>
    <row r="596" spans="1:2" ht="18" x14ac:dyDescent="0.25">
      <c r="A596" s="24"/>
      <c r="B596" s="22"/>
    </row>
    <row r="597" spans="1:2" ht="18" x14ac:dyDescent="0.25">
      <c r="A597" s="24"/>
      <c r="B597" s="22"/>
    </row>
    <row r="598" spans="1:2" ht="18" x14ac:dyDescent="0.25">
      <c r="A598" s="24"/>
      <c r="B598" s="22"/>
    </row>
    <row r="599" spans="1:2" ht="18" x14ac:dyDescent="0.25">
      <c r="A599" s="24"/>
      <c r="B599" s="22"/>
    </row>
    <row r="600" spans="1:2" ht="18" x14ac:dyDescent="0.25">
      <c r="A600" s="24"/>
      <c r="B600" s="22"/>
    </row>
    <row r="601" spans="1:2" ht="18" x14ac:dyDescent="0.25">
      <c r="A601" s="24"/>
      <c r="B601" s="22"/>
    </row>
    <row r="602" spans="1:2" ht="18" x14ac:dyDescent="0.25">
      <c r="A602" s="24"/>
      <c r="B602" s="22"/>
    </row>
    <row r="603" spans="1:2" ht="18" x14ac:dyDescent="0.25">
      <c r="A603" s="24"/>
      <c r="B603" s="22"/>
    </row>
    <row r="604" spans="1:2" ht="18" x14ac:dyDescent="0.25">
      <c r="A604" s="24"/>
      <c r="B604" s="22"/>
    </row>
    <row r="605" spans="1:2" ht="18" x14ac:dyDescent="0.25">
      <c r="A605" s="24"/>
      <c r="B605" s="22"/>
    </row>
    <row r="606" spans="1:2" ht="18" x14ac:dyDescent="0.25">
      <c r="A606" s="24"/>
      <c r="B606" s="22"/>
    </row>
    <row r="607" spans="1:2" ht="18" x14ac:dyDescent="0.25">
      <c r="A607" s="24"/>
      <c r="B607" s="22"/>
    </row>
    <row r="608" spans="1:2" ht="18" x14ac:dyDescent="0.25">
      <c r="A608" s="24"/>
      <c r="B608" s="22"/>
    </row>
    <row r="609" spans="1:2" ht="18" x14ac:dyDescent="0.25">
      <c r="A609" s="24"/>
      <c r="B609" s="22"/>
    </row>
    <row r="610" spans="1:2" ht="18" x14ac:dyDescent="0.25">
      <c r="A610" s="24"/>
      <c r="B610" s="22"/>
    </row>
    <row r="611" spans="1:2" ht="18" x14ac:dyDescent="0.25">
      <c r="A611" s="24"/>
      <c r="B611" s="22"/>
    </row>
    <row r="612" spans="1:2" ht="18" x14ac:dyDescent="0.25">
      <c r="A612" s="24"/>
      <c r="B612" s="22"/>
    </row>
    <row r="613" spans="1:2" ht="18" x14ac:dyDescent="0.25">
      <c r="A613" s="24"/>
      <c r="B613" s="22"/>
    </row>
    <row r="614" spans="1:2" ht="18" x14ac:dyDescent="0.25">
      <c r="A614" s="24"/>
      <c r="B614" s="22"/>
    </row>
    <row r="615" spans="1:2" ht="18" x14ac:dyDescent="0.25">
      <c r="A615" s="24"/>
      <c r="B615" s="22"/>
    </row>
    <row r="616" spans="1:2" ht="18" x14ac:dyDescent="0.25">
      <c r="A616" s="24"/>
      <c r="B616" s="22"/>
    </row>
    <row r="617" spans="1:2" ht="18" x14ac:dyDescent="0.25">
      <c r="A617" s="24"/>
      <c r="B617" s="22"/>
    </row>
    <row r="618" spans="1:2" ht="18" x14ac:dyDescent="0.25">
      <c r="A618" s="24"/>
      <c r="B618" s="22"/>
    </row>
    <row r="619" spans="1:2" ht="18" x14ac:dyDescent="0.25">
      <c r="A619" s="24"/>
      <c r="B619" s="22"/>
    </row>
    <row r="620" spans="1:2" ht="18" x14ac:dyDescent="0.25">
      <c r="A620" s="24"/>
      <c r="B620" s="22"/>
    </row>
    <row r="621" spans="1:2" ht="18" x14ac:dyDescent="0.25">
      <c r="A621" s="24"/>
      <c r="B621" s="22"/>
    </row>
    <row r="622" spans="1:2" ht="18" x14ac:dyDescent="0.25">
      <c r="A622" s="24"/>
      <c r="B622" s="22"/>
    </row>
    <row r="623" spans="1:2" ht="18" x14ac:dyDescent="0.25">
      <c r="A623" s="24"/>
      <c r="B623" s="22"/>
    </row>
    <row r="624" spans="1:2" ht="18" x14ac:dyDescent="0.25">
      <c r="A624" s="24"/>
      <c r="B624" s="22"/>
    </row>
    <row r="625" spans="1:2" ht="18" x14ac:dyDescent="0.25">
      <c r="A625" s="24"/>
      <c r="B625" s="22"/>
    </row>
    <row r="626" spans="1:2" ht="18" x14ac:dyDescent="0.25">
      <c r="A626" s="24"/>
      <c r="B626" s="22"/>
    </row>
    <row r="627" spans="1:2" ht="18" x14ac:dyDescent="0.25">
      <c r="A627" s="24"/>
      <c r="B627" s="22"/>
    </row>
    <row r="628" spans="1:2" ht="18" x14ac:dyDescent="0.25">
      <c r="A628" s="24"/>
      <c r="B628" s="22"/>
    </row>
    <row r="629" spans="1:2" ht="18" x14ac:dyDescent="0.25">
      <c r="A629" s="24"/>
      <c r="B629" s="22"/>
    </row>
    <row r="630" spans="1:2" ht="18" x14ac:dyDescent="0.25">
      <c r="A630" s="24"/>
      <c r="B630" s="22"/>
    </row>
    <row r="631" spans="1:2" ht="18" x14ac:dyDescent="0.25">
      <c r="A631" s="24"/>
      <c r="B631" s="22"/>
    </row>
    <row r="632" spans="1:2" ht="18" x14ac:dyDescent="0.25">
      <c r="A632" s="24"/>
      <c r="B632" s="22"/>
    </row>
    <row r="633" spans="1:2" ht="18" x14ac:dyDescent="0.25">
      <c r="A633" s="24"/>
      <c r="B633" s="22"/>
    </row>
    <row r="634" spans="1:2" ht="18" x14ac:dyDescent="0.25">
      <c r="A634" s="24"/>
      <c r="B634" s="22"/>
    </row>
    <row r="635" spans="1:2" ht="18" x14ac:dyDescent="0.25">
      <c r="A635" s="24"/>
      <c r="B635" s="22"/>
    </row>
    <row r="636" spans="1:2" ht="18" x14ac:dyDescent="0.25">
      <c r="A636" s="24"/>
      <c r="B636" s="22"/>
    </row>
    <row r="637" spans="1:2" ht="18" x14ac:dyDescent="0.25">
      <c r="A637" s="24"/>
      <c r="B637" s="22"/>
    </row>
    <row r="638" spans="1:2" ht="18" x14ac:dyDescent="0.25">
      <c r="A638" s="24"/>
      <c r="B638" s="22"/>
    </row>
    <row r="639" spans="1:2" ht="18" x14ac:dyDescent="0.25">
      <c r="A639" s="24"/>
      <c r="B639" s="22"/>
    </row>
    <row r="640" spans="1:2" ht="18" x14ac:dyDescent="0.25">
      <c r="A640" s="24"/>
      <c r="B640" s="22"/>
    </row>
    <row r="641" spans="1:2" ht="18" x14ac:dyDescent="0.25">
      <c r="A641" s="24"/>
      <c r="B641" s="22"/>
    </row>
    <row r="642" spans="1:2" ht="18" x14ac:dyDescent="0.25">
      <c r="A642" s="24"/>
      <c r="B642" s="22"/>
    </row>
    <row r="643" spans="1:2" ht="18" x14ac:dyDescent="0.25">
      <c r="A643" s="24"/>
      <c r="B643" s="22"/>
    </row>
    <row r="644" spans="1:2" ht="18" x14ac:dyDescent="0.25">
      <c r="A644" s="24"/>
      <c r="B644" s="22"/>
    </row>
    <row r="645" spans="1:2" ht="18" x14ac:dyDescent="0.25">
      <c r="A645" s="24"/>
      <c r="B645" s="22"/>
    </row>
    <row r="646" spans="1:2" ht="18" x14ac:dyDescent="0.25">
      <c r="A646" s="24"/>
      <c r="B646" s="22"/>
    </row>
    <row r="647" spans="1:2" ht="18" x14ac:dyDescent="0.25">
      <c r="A647" s="24"/>
      <c r="B647" s="22"/>
    </row>
    <row r="648" spans="1:2" ht="18" x14ac:dyDescent="0.25">
      <c r="A648" s="24"/>
      <c r="B648" s="22"/>
    </row>
    <row r="649" spans="1:2" ht="18" x14ac:dyDescent="0.25">
      <c r="A649" s="24"/>
      <c r="B649" s="22"/>
    </row>
    <row r="650" spans="1:2" ht="18" x14ac:dyDescent="0.25">
      <c r="A650" s="24"/>
      <c r="B650" s="22"/>
    </row>
    <row r="651" spans="1:2" ht="18" x14ac:dyDescent="0.25">
      <c r="A651" s="24"/>
      <c r="B651" s="22"/>
    </row>
    <row r="652" spans="1:2" ht="18" x14ac:dyDescent="0.25">
      <c r="A652" s="24"/>
      <c r="B652" s="22"/>
    </row>
    <row r="653" spans="1:2" ht="18" x14ac:dyDescent="0.25">
      <c r="A653" s="24"/>
      <c r="B653" s="22"/>
    </row>
    <row r="654" spans="1:2" ht="18" x14ac:dyDescent="0.25">
      <c r="A654" s="24"/>
      <c r="B654" s="22"/>
    </row>
    <row r="655" spans="1:2" ht="18" x14ac:dyDescent="0.25">
      <c r="A655" s="24"/>
      <c r="B655" s="22"/>
    </row>
    <row r="656" spans="1:2" ht="18" x14ac:dyDescent="0.25">
      <c r="A656" s="24"/>
      <c r="B656" s="22"/>
    </row>
    <row r="657" spans="1:2" ht="18" x14ac:dyDescent="0.25">
      <c r="A657" s="24"/>
      <c r="B657" s="22"/>
    </row>
    <row r="658" spans="1:2" ht="18" x14ac:dyDescent="0.25">
      <c r="A658" s="24"/>
      <c r="B658" s="22"/>
    </row>
    <row r="659" spans="1:2" ht="18" x14ac:dyDescent="0.25">
      <c r="A659" s="24"/>
      <c r="B659" s="22"/>
    </row>
    <row r="660" spans="1:2" ht="18" x14ac:dyDescent="0.25">
      <c r="A660" s="24"/>
      <c r="B660" s="22"/>
    </row>
    <row r="661" spans="1:2" ht="18" x14ac:dyDescent="0.25">
      <c r="A661" s="24"/>
      <c r="B661" s="22"/>
    </row>
    <row r="662" spans="1:2" ht="18" x14ac:dyDescent="0.25">
      <c r="A662" s="24"/>
      <c r="B662" s="22"/>
    </row>
    <row r="663" spans="1:2" ht="18" x14ac:dyDescent="0.25">
      <c r="A663" s="24"/>
      <c r="B663" s="22"/>
    </row>
    <row r="664" spans="1:2" ht="18" x14ac:dyDescent="0.25">
      <c r="A664" s="24"/>
      <c r="B664" s="22"/>
    </row>
    <row r="665" spans="1:2" ht="18" x14ac:dyDescent="0.25">
      <c r="A665" s="24"/>
      <c r="B665" s="22"/>
    </row>
    <row r="666" spans="1:2" ht="18" x14ac:dyDescent="0.25">
      <c r="A666" s="24"/>
      <c r="B666" s="22"/>
    </row>
    <row r="667" spans="1:2" ht="18" x14ac:dyDescent="0.25">
      <c r="A667" s="24"/>
      <c r="B667" s="22"/>
    </row>
    <row r="668" spans="1:2" ht="18" x14ac:dyDescent="0.25">
      <c r="A668" s="24"/>
      <c r="B668" s="22"/>
    </row>
    <row r="669" spans="1:2" ht="18" x14ac:dyDescent="0.25">
      <c r="A669" s="24"/>
      <c r="B669" s="22"/>
    </row>
    <row r="670" spans="1:2" ht="18" x14ac:dyDescent="0.25">
      <c r="A670" s="24"/>
      <c r="B670" s="22"/>
    </row>
    <row r="671" spans="1:2" ht="18" x14ac:dyDescent="0.25">
      <c r="A671" s="24"/>
      <c r="B671" s="22"/>
    </row>
    <row r="672" spans="1:2" ht="18" x14ac:dyDescent="0.25">
      <c r="A672" s="24"/>
      <c r="B672" s="22"/>
    </row>
    <row r="673" spans="1:2" ht="18" x14ac:dyDescent="0.25">
      <c r="A673" s="24"/>
      <c r="B673" s="22"/>
    </row>
    <row r="674" spans="1:2" ht="18" x14ac:dyDescent="0.25">
      <c r="A674" s="24"/>
      <c r="B674" s="22"/>
    </row>
    <row r="675" spans="1:2" ht="18" x14ac:dyDescent="0.25">
      <c r="A675" s="24"/>
      <c r="B675" s="22"/>
    </row>
    <row r="676" spans="1:2" ht="18" x14ac:dyDescent="0.25">
      <c r="A676" s="24"/>
      <c r="B676" s="22"/>
    </row>
    <row r="677" spans="1:2" ht="18" x14ac:dyDescent="0.25">
      <c r="A677" s="24"/>
      <c r="B677" s="22"/>
    </row>
    <row r="678" spans="1:2" ht="18" x14ac:dyDescent="0.25">
      <c r="A678" s="24"/>
      <c r="B678" s="22"/>
    </row>
    <row r="679" spans="1:2" ht="18" x14ac:dyDescent="0.25">
      <c r="A679" s="24"/>
      <c r="B679" s="22"/>
    </row>
    <row r="680" spans="1:2" ht="18" x14ac:dyDescent="0.25">
      <c r="A680" s="24"/>
      <c r="B680" s="22"/>
    </row>
    <row r="681" spans="1:2" ht="18" x14ac:dyDescent="0.25">
      <c r="A681" s="24"/>
      <c r="B681" s="22"/>
    </row>
    <row r="682" spans="1:2" ht="18" x14ac:dyDescent="0.25">
      <c r="A682" s="24"/>
      <c r="B682" s="22"/>
    </row>
    <row r="683" spans="1:2" ht="18" x14ac:dyDescent="0.25">
      <c r="A683" s="24"/>
      <c r="B683" s="22"/>
    </row>
    <row r="684" spans="1:2" ht="18" x14ac:dyDescent="0.25">
      <c r="A684" s="24"/>
      <c r="B684" s="22"/>
    </row>
    <row r="685" spans="1:2" ht="18" x14ac:dyDescent="0.25">
      <c r="A685" s="24"/>
      <c r="B685" s="22"/>
    </row>
    <row r="686" spans="1:2" ht="18" x14ac:dyDescent="0.25">
      <c r="A686" s="24"/>
      <c r="B686" s="22"/>
    </row>
    <row r="687" spans="1:2" ht="18" x14ac:dyDescent="0.25">
      <c r="A687" s="24"/>
      <c r="B687" s="22"/>
    </row>
    <row r="688" spans="1:2" ht="18" x14ac:dyDescent="0.25">
      <c r="A688" s="24"/>
      <c r="B688" s="22"/>
    </row>
    <row r="689" spans="1:2" ht="18" x14ac:dyDescent="0.25">
      <c r="A689" s="24"/>
      <c r="B689" s="22"/>
    </row>
    <row r="690" spans="1:2" ht="18" x14ac:dyDescent="0.25">
      <c r="A690" s="24"/>
      <c r="B690" s="22"/>
    </row>
    <row r="691" spans="1:2" ht="18" x14ac:dyDescent="0.25">
      <c r="A691" s="24"/>
      <c r="B691" s="22"/>
    </row>
    <row r="692" spans="1:2" ht="18" x14ac:dyDescent="0.25">
      <c r="A692" s="24"/>
      <c r="B692" s="22"/>
    </row>
    <row r="693" spans="1:2" ht="18" x14ac:dyDescent="0.25">
      <c r="A693" s="24"/>
      <c r="B693" s="22"/>
    </row>
    <row r="694" spans="1:2" ht="18" x14ac:dyDescent="0.25">
      <c r="A694" s="24"/>
      <c r="B694" s="22"/>
    </row>
    <row r="695" spans="1:2" ht="18" x14ac:dyDescent="0.25">
      <c r="A695" s="24"/>
      <c r="B695" s="22"/>
    </row>
    <row r="696" spans="1:2" ht="18" x14ac:dyDescent="0.25">
      <c r="A696" s="24"/>
      <c r="B696" s="22"/>
    </row>
    <row r="697" spans="1:2" ht="18" x14ac:dyDescent="0.25">
      <c r="A697" s="24"/>
      <c r="B697" s="22"/>
    </row>
    <row r="698" spans="1:2" ht="18" x14ac:dyDescent="0.25">
      <c r="A698" s="24"/>
      <c r="B698" s="22"/>
    </row>
    <row r="699" spans="1:2" ht="18" x14ac:dyDescent="0.25">
      <c r="A699" s="24"/>
      <c r="B699" s="22"/>
    </row>
    <row r="700" spans="1:2" ht="18" x14ac:dyDescent="0.25">
      <c r="A700" s="24"/>
      <c r="B700" s="22"/>
    </row>
    <row r="701" spans="1:2" ht="18" x14ac:dyDescent="0.25">
      <c r="A701" s="24"/>
      <c r="B701" s="22"/>
    </row>
    <row r="702" spans="1:2" ht="18" x14ac:dyDescent="0.25">
      <c r="A702" s="24"/>
      <c r="B702" s="22"/>
    </row>
    <row r="703" spans="1:2" ht="18" x14ac:dyDescent="0.25">
      <c r="A703" s="24"/>
      <c r="B703" s="22"/>
    </row>
    <row r="704" spans="1:2" ht="18" x14ac:dyDescent="0.25">
      <c r="A704" s="24"/>
      <c r="B704" s="22"/>
    </row>
    <row r="705" spans="1:2" ht="18" x14ac:dyDescent="0.25">
      <c r="A705" s="24"/>
      <c r="B705" s="22"/>
    </row>
    <row r="706" spans="1:2" ht="18" x14ac:dyDescent="0.25">
      <c r="A706" s="24"/>
      <c r="B706" s="22"/>
    </row>
    <row r="707" spans="1:2" ht="18" x14ac:dyDescent="0.25">
      <c r="A707" s="24"/>
      <c r="B707" s="22"/>
    </row>
    <row r="708" spans="1:2" ht="18" x14ac:dyDescent="0.25">
      <c r="A708" s="24"/>
      <c r="B708" s="22"/>
    </row>
    <row r="709" spans="1:2" ht="18" x14ac:dyDescent="0.25">
      <c r="A709" s="24"/>
      <c r="B709" s="22"/>
    </row>
    <row r="710" spans="1:2" ht="18" x14ac:dyDescent="0.25">
      <c r="A710" s="24"/>
      <c r="B710" s="22"/>
    </row>
    <row r="711" spans="1:2" ht="18" x14ac:dyDescent="0.25">
      <c r="A711" s="24"/>
      <c r="B711" s="22"/>
    </row>
    <row r="712" spans="1:2" ht="18" x14ac:dyDescent="0.25">
      <c r="A712" s="24"/>
      <c r="B712" s="22"/>
    </row>
    <row r="713" spans="1:2" ht="18" x14ac:dyDescent="0.25">
      <c r="A713" s="24"/>
      <c r="B713" s="22"/>
    </row>
    <row r="714" spans="1:2" ht="18" x14ac:dyDescent="0.25">
      <c r="A714" s="24"/>
      <c r="B714" s="22"/>
    </row>
    <row r="715" spans="1:2" ht="18" x14ac:dyDescent="0.25">
      <c r="A715" s="24"/>
      <c r="B715" s="22"/>
    </row>
    <row r="716" spans="1:2" ht="18" x14ac:dyDescent="0.25">
      <c r="A716" s="24"/>
      <c r="B716" s="22"/>
    </row>
    <row r="717" spans="1:2" ht="18" x14ac:dyDescent="0.25">
      <c r="A717" s="24"/>
      <c r="B717" s="22"/>
    </row>
    <row r="718" spans="1:2" ht="18" x14ac:dyDescent="0.25">
      <c r="A718" s="24"/>
      <c r="B718" s="22"/>
    </row>
    <row r="719" spans="1:2" ht="18" x14ac:dyDescent="0.25">
      <c r="A719" s="24"/>
      <c r="B719" s="22"/>
    </row>
    <row r="720" spans="1:2" ht="18" x14ac:dyDescent="0.25">
      <c r="A720" s="24"/>
      <c r="B720" s="22"/>
    </row>
    <row r="721" spans="1:2" ht="18" x14ac:dyDescent="0.25">
      <c r="A721" s="24"/>
      <c r="B721" s="22"/>
    </row>
    <row r="722" spans="1:2" ht="18" x14ac:dyDescent="0.25">
      <c r="A722" s="24"/>
      <c r="B722" s="22"/>
    </row>
    <row r="723" spans="1:2" ht="18" x14ac:dyDescent="0.25">
      <c r="A723" s="24"/>
      <c r="B723" s="22"/>
    </row>
    <row r="724" spans="1:2" ht="18" x14ac:dyDescent="0.25">
      <c r="A724" s="24"/>
      <c r="B724" s="22"/>
    </row>
    <row r="725" spans="1:2" ht="18" x14ac:dyDescent="0.25">
      <c r="A725" s="24"/>
      <c r="B725" s="22"/>
    </row>
    <row r="726" spans="1:2" ht="18" x14ac:dyDescent="0.25">
      <c r="A726" s="24"/>
      <c r="B726" s="22"/>
    </row>
    <row r="727" spans="1:2" ht="18" x14ac:dyDescent="0.25">
      <c r="A727" s="24"/>
      <c r="B727" s="22"/>
    </row>
    <row r="728" spans="1:2" ht="18" x14ac:dyDescent="0.25">
      <c r="A728" s="24"/>
      <c r="B728" s="22"/>
    </row>
    <row r="729" spans="1:2" ht="18" x14ac:dyDescent="0.25">
      <c r="A729" s="24"/>
      <c r="B729" s="22"/>
    </row>
    <row r="730" spans="1:2" ht="18" x14ac:dyDescent="0.25">
      <c r="A730" s="24"/>
      <c r="B730" s="22"/>
    </row>
    <row r="731" spans="1:2" ht="18" x14ac:dyDescent="0.25">
      <c r="A731" s="24"/>
      <c r="B731" s="22"/>
    </row>
    <row r="732" spans="1:2" ht="18" x14ac:dyDescent="0.25">
      <c r="A732" s="24"/>
      <c r="B732" s="22"/>
    </row>
    <row r="733" spans="1:2" ht="18" x14ac:dyDescent="0.25">
      <c r="A733" s="24"/>
      <c r="B733" s="22"/>
    </row>
    <row r="734" spans="1:2" ht="18" x14ac:dyDescent="0.25">
      <c r="A734" s="24"/>
      <c r="B734" s="22"/>
    </row>
    <row r="735" spans="1:2" ht="18" x14ac:dyDescent="0.25">
      <c r="A735" s="24"/>
      <c r="B735" s="22"/>
    </row>
    <row r="736" spans="1:2" ht="18" x14ac:dyDescent="0.25">
      <c r="A736" s="24"/>
      <c r="B736" s="22"/>
    </row>
    <row r="737" spans="1:2" ht="18" x14ac:dyDescent="0.25">
      <c r="A737" s="24"/>
      <c r="B737" s="22"/>
    </row>
    <row r="738" spans="1:2" ht="18" x14ac:dyDescent="0.25">
      <c r="A738" s="24"/>
      <c r="B738" s="22"/>
    </row>
    <row r="739" spans="1:2" ht="18" x14ac:dyDescent="0.25">
      <c r="A739" s="24"/>
      <c r="B739" s="22"/>
    </row>
    <row r="740" spans="1:2" ht="18" x14ac:dyDescent="0.25">
      <c r="A740" s="24"/>
      <c r="B740" s="22"/>
    </row>
    <row r="741" spans="1:2" ht="18" x14ac:dyDescent="0.25">
      <c r="A741" s="24"/>
      <c r="B741" s="22"/>
    </row>
    <row r="742" spans="1:2" ht="18" x14ac:dyDescent="0.25">
      <c r="A742" s="24"/>
      <c r="B742" s="22"/>
    </row>
    <row r="743" spans="1:2" ht="18" x14ac:dyDescent="0.25">
      <c r="A743" s="24"/>
      <c r="B743" s="22"/>
    </row>
    <row r="744" spans="1:2" ht="18" x14ac:dyDescent="0.25">
      <c r="A744" s="24"/>
      <c r="B744" s="22"/>
    </row>
    <row r="745" spans="1:2" ht="18" x14ac:dyDescent="0.25">
      <c r="A745" s="24"/>
      <c r="B745" s="22"/>
    </row>
    <row r="746" spans="1:2" ht="18" x14ac:dyDescent="0.25">
      <c r="A746" s="24"/>
      <c r="B746" s="22"/>
    </row>
    <row r="747" spans="1:2" ht="18" x14ac:dyDescent="0.25">
      <c r="A747" s="24"/>
      <c r="B747" s="22"/>
    </row>
    <row r="748" spans="1:2" ht="18" x14ac:dyDescent="0.25">
      <c r="A748" s="24"/>
      <c r="B748" s="22"/>
    </row>
    <row r="749" spans="1:2" ht="18" x14ac:dyDescent="0.25">
      <c r="A749" s="24"/>
      <c r="B749" s="22"/>
    </row>
    <row r="750" spans="1:2" ht="18" x14ac:dyDescent="0.25">
      <c r="A750" s="24"/>
      <c r="B750" s="22"/>
    </row>
    <row r="751" spans="1:2" ht="18" x14ac:dyDescent="0.25">
      <c r="A751" s="24"/>
      <c r="B751" s="22"/>
    </row>
    <row r="752" spans="1:2" ht="18" x14ac:dyDescent="0.25">
      <c r="A752" s="24"/>
      <c r="B752" s="22"/>
    </row>
    <row r="753" spans="1:2" ht="18" x14ac:dyDescent="0.25">
      <c r="A753" s="24"/>
      <c r="B753" s="22"/>
    </row>
    <row r="754" spans="1:2" ht="18" x14ac:dyDescent="0.25">
      <c r="A754" s="24"/>
      <c r="B754" s="22"/>
    </row>
    <row r="755" spans="1:2" ht="18" x14ac:dyDescent="0.25">
      <c r="A755" s="24"/>
      <c r="B755" s="22"/>
    </row>
    <row r="756" spans="1:2" ht="18" x14ac:dyDescent="0.25">
      <c r="A756" s="24"/>
      <c r="B756" s="22"/>
    </row>
    <row r="757" spans="1:2" ht="18" x14ac:dyDescent="0.25">
      <c r="A757" s="24"/>
      <c r="B757" s="22"/>
    </row>
    <row r="758" spans="1:2" ht="18" x14ac:dyDescent="0.25">
      <c r="A758" s="24"/>
      <c r="B758" s="22"/>
    </row>
    <row r="759" spans="1:2" ht="18" x14ac:dyDescent="0.25">
      <c r="A759" s="24"/>
      <c r="B759" s="22"/>
    </row>
    <row r="760" spans="1:2" ht="18" x14ac:dyDescent="0.25">
      <c r="A760" s="24"/>
      <c r="B760" s="22"/>
    </row>
    <row r="761" spans="1:2" ht="18" x14ac:dyDescent="0.25">
      <c r="A761" s="24"/>
      <c r="B761" s="22"/>
    </row>
    <row r="762" spans="1:2" ht="18" x14ac:dyDescent="0.25">
      <c r="A762" s="24"/>
      <c r="B762" s="22"/>
    </row>
    <row r="763" spans="1:2" ht="18" x14ac:dyDescent="0.25">
      <c r="A763" s="24"/>
      <c r="B763" s="22"/>
    </row>
    <row r="764" spans="1:2" ht="18" x14ac:dyDescent="0.25">
      <c r="A764" s="24"/>
      <c r="B764" s="22"/>
    </row>
    <row r="765" spans="1:2" ht="18" x14ac:dyDescent="0.25">
      <c r="A765" s="24"/>
      <c r="B765" s="22"/>
    </row>
    <row r="766" spans="1:2" ht="18" x14ac:dyDescent="0.25">
      <c r="A766" s="24"/>
      <c r="B766" s="22"/>
    </row>
    <row r="767" spans="1:2" ht="18" x14ac:dyDescent="0.25">
      <c r="A767" s="24"/>
      <c r="B767" s="22"/>
    </row>
    <row r="768" spans="1:2" ht="18" x14ac:dyDescent="0.25">
      <c r="A768" s="24"/>
      <c r="B768" s="22"/>
    </row>
    <row r="769" spans="1:2" ht="18" x14ac:dyDescent="0.25">
      <c r="A769" s="24"/>
      <c r="B769" s="22"/>
    </row>
    <row r="770" spans="1:2" ht="18" x14ac:dyDescent="0.25">
      <c r="A770" s="24"/>
      <c r="B770" s="22"/>
    </row>
    <row r="771" spans="1:2" ht="18" x14ac:dyDescent="0.25">
      <c r="A771" s="24"/>
      <c r="B771" s="22"/>
    </row>
    <row r="772" spans="1:2" ht="18" x14ac:dyDescent="0.25">
      <c r="A772" s="24"/>
      <c r="B772" s="22"/>
    </row>
    <row r="773" spans="1:2" ht="18" x14ac:dyDescent="0.25">
      <c r="A773" s="24"/>
      <c r="B773" s="22"/>
    </row>
    <row r="774" spans="1:2" ht="18" x14ac:dyDescent="0.25">
      <c r="A774" s="24"/>
      <c r="B774" s="22"/>
    </row>
    <row r="775" spans="1:2" ht="18" x14ac:dyDescent="0.25">
      <c r="A775" s="24"/>
      <c r="B775" s="22"/>
    </row>
    <row r="776" spans="1:2" ht="18" x14ac:dyDescent="0.25">
      <c r="A776" s="24"/>
      <c r="B776" s="22"/>
    </row>
    <row r="777" spans="1:2" ht="18" x14ac:dyDescent="0.25">
      <c r="A777" s="24"/>
      <c r="B777" s="22"/>
    </row>
    <row r="778" spans="1:2" ht="18" x14ac:dyDescent="0.25">
      <c r="A778" s="24"/>
      <c r="B778" s="22"/>
    </row>
    <row r="779" spans="1:2" ht="18" x14ac:dyDescent="0.25">
      <c r="A779" s="24"/>
      <c r="B779" s="22"/>
    </row>
    <row r="780" spans="1:2" ht="18" x14ac:dyDescent="0.25">
      <c r="A780" s="24"/>
      <c r="B780" s="22"/>
    </row>
    <row r="781" spans="1:2" ht="18" x14ac:dyDescent="0.25">
      <c r="A781" s="24"/>
      <c r="B781" s="22"/>
    </row>
    <row r="782" spans="1:2" ht="18" x14ac:dyDescent="0.25">
      <c r="A782" s="24"/>
      <c r="B782" s="22"/>
    </row>
    <row r="783" spans="1:2" ht="18" x14ac:dyDescent="0.25">
      <c r="A783" s="24"/>
      <c r="B783" s="22"/>
    </row>
    <row r="784" spans="1:2" ht="18" x14ac:dyDescent="0.25">
      <c r="A784" s="24"/>
      <c r="B784" s="22"/>
    </row>
    <row r="785" spans="1:2" ht="18" x14ac:dyDescent="0.25">
      <c r="A785" s="24"/>
      <c r="B785" s="22"/>
    </row>
    <row r="786" spans="1:2" ht="18" x14ac:dyDescent="0.25">
      <c r="A786" s="24"/>
      <c r="B786" s="22"/>
    </row>
    <row r="787" spans="1:2" ht="18" x14ac:dyDescent="0.25">
      <c r="A787" s="24"/>
      <c r="B787" s="22"/>
    </row>
    <row r="788" spans="1:2" ht="18" x14ac:dyDescent="0.25">
      <c r="A788" s="24"/>
      <c r="B788" s="22"/>
    </row>
    <row r="789" spans="1:2" ht="18" x14ac:dyDescent="0.25">
      <c r="A789" s="24"/>
      <c r="B789" s="22"/>
    </row>
    <row r="790" spans="1:2" ht="18" x14ac:dyDescent="0.25">
      <c r="A790" s="24"/>
      <c r="B790" s="22"/>
    </row>
    <row r="791" spans="1:2" ht="18" x14ac:dyDescent="0.25">
      <c r="A791" s="24"/>
      <c r="B791" s="22"/>
    </row>
    <row r="792" spans="1:2" ht="18" x14ac:dyDescent="0.25">
      <c r="A792" s="24"/>
      <c r="B792" s="22"/>
    </row>
    <row r="793" spans="1:2" ht="18" x14ac:dyDescent="0.25">
      <c r="A793" s="24"/>
      <c r="B793" s="22"/>
    </row>
    <row r="794" spans="1:2" ht="18" x14ac:dyDescent="0.25">
      <c r="A794" s="24"/>
      <c r="B794" s="22"/>
    </row>
    <row r="795" spans="1:2" ht="18" x14ac:dyDescent="0.25">
      <c r="A795" s="24"/>
      <c r="B795" s="22"/>
    </row>
    <row r="796" spans="1:2" ht="18" x14ac:dyDescent="0.25">
      <c r="A796" s="24"/>
      <c r="B796" s="22"/>
    </row>
    <row r="797" spans="1:2" ht="18" x14ac:dyDescent="0.25">
      <c r="A797" s="24"/>
      <c r="B797" s="22"/>
    </row>
    <row r="798" spans="1:2" ht="18" x14ac:dyDescent="0.25">
      <c r="A798" s="24"/>
      <c r="B798" s="22"/>
    </row>
    <row r="799" spans="1:2" ht="18" x14ac:dyDescent="0.25">
      <c r="A799" s="24"/>
      <c r="B799" s="22"/>
    </row>
    <row r="800" spans="1:2" ht="18" x14ac:dyDescent="0.25">
      <c r="A800" s="24"/>
      <c r="B800" s="22"/>
    </row>
    <row r="801" spans="1:2" ht="18" x14ac:dyDescent="0.25">
      <c r="A801" s="24"/>
      <c r="B801" s="22"/>
    </row>
    <row r="802" spans="1:2" ht="18" x14ac:dyDescent="0.25">
      <c r="A802" s="24"/>
      <c r="B802" s="22"/>
    </row>
    <row r="803" spans="1:2" ht="18" x14ac:dyDescent="0.25">
      <c r="A803" s="24"/>
      <c r="B803" s="22"/>
    </row>
    <row r="804" spans="1:2" ht="18" x14ac:dyDescent="0.25">
      <c r="A804" s="24"/>
      <c r="B804" s="22"/>
    </row>
    <row r="805" spans="1:2" ht="18" x14ac:dyDescent="0.25">
      <c r="A805" s="24"/>
      <c r="B805" s="22"/>
    </row>
    <row r="806" spans="1:2" ht="18" x14ac:dyDescent="0.25">
      <c r="A806" s="24"/>
      <c r="B806" s="22"/>
    </row>
    <row r="807" spans="1:2" ht="18" x14ac:dyDescent="0.25">
      <c r="A807" s="24"/>
      <c r="B807" s="22"/>
    </row>
    <row r="808" spans="1:2" ht="18" x14ac:dyDescent="0.25">
      <c r="A808" s="24"/>
      <c r="B808" s="22"/>
    </row>
    <row r="809" spans="1:2" ht="18" x14ac:dyDescent="0.25">
      <c r="A809" s="24"/>
      <c r="B809" s="22"/>
    </row>
    <row r="810" spans="1:2" ht="18" x14ac:dyDescent="0.25">
      <c r="A810" s="24"/>
      <c r="B810" s="22"/>
    </row>
    <row r="811" spans="1:2" ht="18" x14ac:dyDescent="0.25">
      <c r="A811" s="24"/>
      <c r="B811" s="22"/>
    </row>
    <row r="812" spans="1:2" ht="18" x14ac:dyDescent="0.25">
      <c r="A812" s="24"/>
      <c r="B812" s="22"/>
    </row>
    <row r="813" spans="1:2" ht="18" x14ac:dyDescent="0.25">
      <c r="A813" s="24"/>
      <c r="B813" s="22"/>
    </row>
    <row r="814" spans="1:2" ht="18" x14ac:dyDescent="0.25">
      <c r="A814" s="24"/>
      <c r="B814" s="22"/>
    </row>
    <row r="815" spans="1:2" ht="18" x14ac:dyDescent="0.25">
      <c r="A815" s="24"/>
      <c r="B815" s="22"/>
    </row>
    <row r="816" spans="1:2" ht="18" x14ac:dyDescent="0.25">
      <c r="A816" s="24"/>
      <c r="B816" s="22"/>
    </row>
    <row r="817" spans="1:2" ht="18" x14ac:dyDescent="0.25">
      <c r="A817" s="24"/>
      <c r="B817" s="22"/>
    </row>
    <row r="818" spans="1:2" ht="18" x14ac:dyDescent="0.25">
      <c r="A818" s="24"/>
      <c r="B818" s="22"/>
    </row>
    <row r="819" spans="1:2" ht="18" x14ac:dyDescent="0.25">
      <c r="A819" s="24"/>
      <c r="B819" s="22"/>
    </row>
    <row r="820" spans="1:2" ht="18" x14ac:dyDescent="0.25">
      <c r="A820" s="24"/>
      <c r="B820" s="22"/>
    </row>
    <row r="821" spans="1:2" ht="18" x14ac:dyDescent="0.25">
      <c r="A821" s="24"/>
      <c r="B821" s="22"/>
    </row>
    <row r="822" spans="1:2" ht="18" x14ac:dyDescent="0.25">
      <c r="A822" s="24"/>
      <c r="B822" s="22"/>
    </row>
    <row r="823" spans="1:2" ht="18" x14ac:dyDescent="0.25">
      <c r="A823" s="24"/>
      <c r="B823" s="22"/>
    </row>
    <row r="824" spans="1:2" ht="18" x14ac:dyDescent="0.25">
      <c r="A824" s="24"/>
      <c r="B824" s="22"/>
    </row>
    <row r="825" spans="1:2" ht="18" x14ac:dyDescent="0.25">
      <c r="A825" s="24"/>
      <c r="B825" s="22"/>
    </row>
    <row r="826" spans="1:2" ht="18" x14ac:dyDescent="0.25">
      <c r="A826" s="24"/>
      <c r="B826" s="22"/>
    </row>
    <row r="827" spans="1:2" ht="18" x14ac:dyDescent="0.25">
      <c r="A827" s="24"/>
      <c r="B827" s="22"/>
    </row>
    <row r="828" spans="1:2" ht="18" x14ac:dyDescent="0.25">
      <c r="A828" s="24"/>
      <c r="B828" s="22"/>
    </row>
    <row r="829" spans="1:2" ht="18" x14ac:dyDescent="0.25">
      <c r="A829" s="24"/>
      <c r="B829" s="22"/>
    </row>
    <row r="830" spans="1:2" ht="18" x14ac:dyDescent="0.25">
      <c r="A830" s="24"/>
      <c r="B830" s="22"/>
    </row>
    <row r="831" spans="1:2" ht="18" x14ac:dyDescent="0.25">
      <c r="A831" s="24"/>
      <c r="B831" s="22"/>
    </row>
    <row r="832" spans="1:2" ht="18" x14ac:dyDescent="0.25">
      <c r="A832" s="24"/>
      <c r="B832" s="22"/>
    </row>
    <row r="833" spans="1:2" ht="18" x14ac:dyDescent="0.25">
      <c r="A833" s="24"/>
      <c r="B833" s="22"/>
    </row>
    <row r="834" spans="1:2" ht="18" x14ac:dyDescent="0.25">
      <c r="A834" s="24"/>
      <c r="B834" s="22"/>
    </row>
    <row r="835" spans="1:2" ht="18" x14ac:dyDescent="0.25">
      <c r="A835" s="24"/>
      <c r="B835" s="22"/>
    </row>
    <row r="836" spans="1:2" ht="18" x14ac:dyDescent="0.25">
      <c r="A836" s="24"/>
      <c r="B836" s="22"/>
    </row>
    <row r="837" spans="1:2" ht="18" x14ac:dyDescent="0.25">
      <c r="A837" s="24"/>
      <c r="B837" s="22"/>
    </row>
    <row r="838" spans="1:2" ht="18" x14ac:dyDescent="0.25">
      <c r="A838" s="24"/>
      <c r="B838" s="22"/>
    </row>
    <row r="839" spans="1:2" ht="18" x14ac:dyDescent="0.25">
      <c r="A839" s="24"/>
      <c r="B839" s="22"/>
    </row>
    <row r="840" spans="1:2" ht="18" x14ac:dyDescent="0.25">
      <c r="A840" s="24"/>
      <c r="B840" s="22"/>
    </row>
    <row r="841" spans="1:2" ht="18" x14ac:dyDescent="0.25">
      <c r="A841" s="24"/>
      <c r="B841" s="22"/>
    </row>
    <row r="842" spans="1:2" ht="18" x14ac:dyDescent="0.25">
      <c r="A842" s="24"/>
      <c r="B842" s="22"/>
    </row>
    <row r="843" spans="1:2" ht="18" x14ac:dyDescent="0.25">
      <c r="A843" s="24"/>
      <c r="B843" s="22"/>
    </row>
    <row r="844" spans="1:2" ht="18" x14ac:dyDescent="0.25">
      <c r="A844" s="24"/>
      <c r="B844" s="22"/>
    </row>
    <row r="845" spans="1:2" ht="18" x14ac:dyDescent="0.25">
      <c r="A845" s="24"/>
      <c r="B845" s="22"/>
    </row>
    <row r="846" spans="1:2" ht="18" x14ac:dyDescent="0.25">
      <c r="A846" s="24"/>
      <c r="B846" s="22"/>
    </row>
    <row r="847" spans="1:2" ht="18" x14ac:dyDescent="0.25">
      <c r="A847" s="24"/>
      <c r="B847" s="22"/>
    </row>
    <row r="848" spans="1:2" ht="18" x14ac:dyDescent="0.25">
      <c r="A848" s="24"/>
      <c r="B848" s="22"/>
    </row>
    <row r="849" spans="1:2" ht="18" x14ac:dyDescent="0.25">
      <c r="A849" s="24"/>
      <c r="B849" s="22"/>
    </row>
    <row r="850" spans="1:2" ht="18" x14ac:dyDescent="0.25">
      <c r="A850" s="24"/>
      <c r="B850" s="22"/>
    </row>
    <row r="851" spans="1:2" ht="18" x14ac:dyDescent="0.25">
      <c r="A851" s="24"/>
      <c r="B851" s="22"/>
    </row>
    <row r="852" spans="1:2" ht="18" x14ac:dyDescent="0.25">
      <c r="A852" s="24"/>
      <c r="B852" s="22"/>
    </row>
    <row r="853" spans="1:2" ht="18" x14ac:dyDescent="0.25">
      <c r="A853" s="24"/>
      <c r="B853" s="22"/>
    </row>
    <row r="854" spans="1:2" ht="18" x14ac:dyDescent="0.25">
      <c r="A854" s="24"/>
      <c r="B854" s="22"/>
    </row>
    <row r="855" spans="1:2" ht="18" x14ac:dyDescent="0.25">
      <c r="A855" s="24"/>
      <c r="B855" s="22"/>
    </row>
    <row r="856" spans="1:2" ht="18" x14ac:dyDescent="0.25">
      <c r="A856" s="24"/>
      <c r="B856" s="22"/>
    </row>
    <row r="857" spans="1:2" ht="18" x14ac:dyDescent="0.25">
      <c r="A857" s="24"/>
      <c r="B857" s="22"/>
    </row>
    <row r="858" spans="1:2" ht="18" x14ac:dyDescent="0.25">
      <c r="A858" s="24"/>
      <c r="B858" s="22"/>
    </row>
    <row r="859" spans="1:2" ht="18" x14ac:dyDescent="0.25">
      <c r="A859" s="24"/>
      <c r="B859" s="22"/>
    </row>
    <row r="860" spans="1:2" ht="18" x14ac:dyDescent="0.25">
      <c r="A860" s="24"/>
      <c r="B860" s="22"/>
    </row>
    <row r="861" spans="1:2" ht="18" x14ac:dyDescent="0.25">
      <c r="A861" s="24"/>
      <c r="B861" s="22"/>
    </row>
    <row r="862" spans="1:2" ht="18" x14ac:dyDescent="0.25">
      <c r="A862" s="24"/>
      <c r="B862" s="22"/>
    </row>
    <row r="863" spans="1:2" ht="18" x14ac:dyDescent="0.25">
      <c r="A863" s="24"/>
      <c r="B863" s="22"/>
    </row>
    <row r="864" spans="1:2" ht="18" x14ac:dyDescent="0.25">
      <c r="A864" s="24"/>
      <c r="B864" s="22"/>
    </row>
    <row r="865" spans="1:2" ht="18" x14ac:dyDescent="0.25">
      <c r="A865" s="24"/>
      <c r="B865" s="22"/>
    </row>
    <row r="866" spans="1:2" ht="18" x14ac:dyDescent="0.25">
      <c r="A866" s="24"/>
      <c r="B866" s="22"/>
    </row>
    <row r="867" spans="1:2" ht="18" x14ac:dyDescent="0.25">
      <c r="A867" s="24"/>
      <c r="B867" s="22"/>
    </row>
    <row r="868" spans="1:2" ht="18" x14ac:dyDescent="0.25">
      <c r="A868" s="24"/>
      <c r="B868" s="22"/>
    </row>
    <row r="869" spans="1:2" ht="18" x14ac:dyDescent="0.25">
      <c r="A869" s="24"/>
      <c r="B869" s="22"/>
    </row>
    <row r="870" spans="1:2" ht="18" x14ac:dyDescent="0.25">
      <c r="A870" s="24"/>
      <c r="B870" s="22"/>
    </row>
    <row r="871" spans="1:2" ht="18" x14ac:dyDescent="0.25">
      <c r="A871" s="24"/>
      <c r="B871" s="22"/>
    </row>
    <row r="872" spans="1:2" ht="18" x14ac:dyDescent="0.25">
      <c r="A872" s="24"/>
      <c r="B872" s="22"/>
    </row>
    <row r="873" spans="1:2" ht="18" x14ac:dyDescent="0.25">
      <c r="A873" s="24"/>
      <c r="B873" s="22"/>
    </row>
    <row r="874" spans="1:2" ht="18" x14ac:dyDescent="0.25">
      <c r="A874" s="24"/>
      <c r="B874" s="22"/>
    </row>
    <row r="875" spans="1:2" ht="18" x14ac:dyDescent="0.25">
      <c r="A875" s="24"/>
      <c r="B875" s="22"/>
    </row>
    <row r="876" spans="1:2" ht="18" x14ac:dyDescent="0.25">
      <c r="A876" s="24"/>
      <c r="B876" s="22"/>
    </row>
    <row r="877" spans="1:2" ht="18" x14ac:dyDescent="0.25">
      <c r="A877" s="24"/>
      <c r="B877" s="22"/>
    </row>
    <row r="878" spans="1:2" ht="18" x14ac:dyDescent="0.25">
      <c r="A878" s="24"/>
      <c r="B878" s="22"/>
    </row>
    <row r="879" spans="1:2" ht="18" x14ac:dyDescent="0.25">
      <c r="A879" s="24"/>
      <c r="B879" s="22"/>
    </row>
    <row r="880" spans="1:2" ht="18" x14ac:dyDescent="0.25">
      <c r="A880" s="24"/>
      <c r="B880" s="22"/>
    </row>
    <row r="881" spans="1:2" ht="18" x14ac:dyDescent="0.25">
      <c r="A881" s="24"/>
      <c r="B881" s="22"/>
    </row>
    <row r="882" spans="1:2" ht="18" x14ac:dyDescent="0.25">
      <c r="A882" s="24"/>
      <c r="B882" s="22"/>
    </row>
    <row r="883" spans="1:2" ht="18" x14ac:dyDescent="0.25">
      <c r="A883" s="24"/>
      <c r="B883" s="22"/>
    </row>
    <row r="884" spans="1:2" ht="18" x14ac:dyDescent="0.25">
      <c r="A884" s="24"/>
      <c r="B884" s="22"/>
    </row>
    <row r="885" spans="1:2" ht="18" x14ac:dyDescent="0.25">
      <c r="A885" s="24"/>
      <c r="B885" s="22"/>
    </row>
    <row r="886" spans="1:2" ht="18" x14ac:dyDescent="0.25">
      <c r="A886" s="24"/>
      <c r="B886" s="22"/>
    </row>
    <row r="887" spans="1:2" ht="18" x14ac:dyDescent="0.25">
      <c r="A887" s="24"/>
      <c r="B887" s="22"/>
    </row>
    <row r="888" spans="1:2" ht="18" x14ac:dyDescent="0.25">
      <c r="A888" s="24"/>
      <c r="B888" s="22"/>
    </row>
    <row r="889" spans="1:2" ht="18" x14ac:dyDescent="0.25">
      <c r="A889" s="24"/>
      <c r="B889" s="22"/>
    </row>
    <row r="890" spans="1:2" ht="18" x14ac:dyDescent="0.25">
      <c r="A890" s="24"/>
      <c r="B890" s="22"/>
    </row>
    <row r="891" spans="1:2" ht="18" x14ac:dyDescent="0.25">
      <c r="A891" s="24"/>
      <c r="B891" s="22"/>
    </row>
    <row r="892" spans="1:2" ht="18" x14ac:dyDescent="0.25">
      <c r="A892" s="24"/>
      <c r="B892" s="22"/>
    </row>
    <row r="893" spans="1:2" ht="18" x14ac:dyDescent="0.25">
      <c r="A893" s="24"/>
      <c r="B893" s="22"/>
    </row>
    <row r="894" spans="1:2" ht="18" x14ac:dyDescent="0.25">
      <c r="A894" s="24"/>
      <c r="B894" s="22"/>
    </row>
    <row r="895" spans="1:2" ht="18" x14ac:dyDescent="0.25">
      <c r="A895" s="24"/>
      <c r="B895" s="22"/>
    </row>
    <row r="896" spans="1:2" ht="18" x14ac:dyDescent="0.25">
      <c r="A896" s="24"/>
      <c r="B896" s="22"/>
    </row>
    <row r="897" spans="1:2" ht="18" x14ac:dyDescent="0.25">
      <c r="A897" s="24"/>
      <c r="B897" s="22"/>
    </row>
    <row r="898" spans="1:2" ht="18" x14ac:dyDescent="0.25">
      <c r="A898" s="24"/>
      <c r="B898" s="22"/>
    </row>
    <row r="899" spans="1:2" ht="18" x14ac:dyDescent="0.25">
      <c r="A899" s="24"/>
      <c r="B899" s="22"/>
    </row>
    <row r="900" spans="1:2" ht="18" x14ac:dyDescent="0.25">
      <c r="A900" s="24"/>
      <c r="B900" s="22"/>
    </row>
    <row r="901" spans="1:2" ht="18" x14ac:dyDescent="0.25">
      <c r="A901" s="24"/>
      <c r="B901" s="22"/>
    </row>
    <row r="902" spans="1:2" ht="18" x14ac:dyDescent="0.25">
      <c r="A902" s="24"/>
      <c r="B902" s="22"/>
    </row>
    <row r="903" spans="1:2" ht="18" x14ac:dyDescent="0.25">
      <c r="A903" s="24"/>
      <c r="B903" s="22"/>
    </row>
    <row r="904" spans="1:2" ht="18" x14ac:dyDescent="0.25">
      <c r="A904" s="24"/>
      <c r="B904" s="22"/>
    </row>
    <row r="905" spans="1:2" ht="18" x14ac:dyDescent="0.25">
      <c r="A905" s="24"/>
      <c r="B905" s="22"/>
    </row>
    <row r="906" spans="1:2" ht="18" x14ac:dyDescent="0.25">
      <c r="A906" s="24"/>
      <c r="B906" s="22"/>
    </row>
    <row r="907" spans="1:2" ht="18" x14ac:dyDescent="0.25">
      <c r="A907" s="24"/>
      <c r="B907" s="22"/>
    </row>
    <row r="908" spans="1:2" ht="18" x14ac:dyDescent="0.25">
      <c r="A908" s="24"/>
      <c r="B908" s="22"/>
    </row>
    <row r="909" spans="1:2" ht="18" x14ac:dyDescent="0.25">
      <c r="A909" s="24"/>
      <c r="B909" s="22"/>
    </row>
    <row r="910" spans="1:2" ht="18" x14ac:dyDescent="0.25">
      <c r="A910" s="24"/>
      <c r="B910" s="22"/>
    </row>
    <row r="911" spans="1:2" ht="18" x14ac:dyDescent="0.25">
      <c r="A911" s="24"/>
      <c r="B911" s="22"/>
    </row>
    <row r="912" spans="1:2" ht="18" x14ac:dyDescent="0.25">
      <c r="A912" s="24"/>
      <c r="B912" s="22"/>
    </row>
    <row r="913" spans="1:2" ht="18" x14ac:dyDescent="0.25">
      <c r="A913" s="24"/>
      <c r="B913" s="22"/>
    </row>
    <row r="914" spans="1:2" ht="18" x14ac:dyDescent="0.25">
      <c r="A914" s="24"/>
      <c r="B914" s="22"/>
    </row>
    <row r="915" spans="1:2" ht="18" x14ac:dyDescent="0.25">
      <c r="A915" s="24"/>
      <c r="B915" s="22"/>
    </row>
    <row r="916" spans="1:2" ht="18" x14ac:dyDescent="0.25">
      <c r="A916" s="24"/>
      <c r="B916" s="22"/>
    </row>
    <row r="917" spans="1:2" ht="18" x14ac:dyDescent="0.25">
      <c r="A917" s="24"/>
      <c r="B917" s="22"/>
    </row>
    <row r="918" spans="1:2" ht="18" x14ac:dyDescent="0.25">
      <c r="A918" s="24"/>
      <c r="B918" s="22"/>
    </row>
    <row r="919" spans="1:2" ht="18" x14ac:dyDescent="0.25">
      <c r="A919" s="24"/>
      <c r="B919" s="22"/>
    </row>
    <row r="920" spans="1:2" ht="18" x14ac:dyDescent="0.25">
      <c r="A920" s="24"/>
      <c r="B920" s="22"/>
    </row>
    <row r="921" spans="1:2" ht="18" x14ac:dyDescent="0.25">
      <c r="A921" s="24"/>
      <c r="B921" s="22"/>
    </row>
    <row r="922" spans="1:2" ht="18" x14ac:dyDescent="0.25">
      <c r="A922" s="24"/>
      <c r="B922" s="22"/>
    </row>
    <row r="923" spans="1:2" ht="18" x14ac:dyDescent="0.25">
      <c r="A923" s="24"/>
      <c r="B923" s="22"/>
    </row>
    <row r="924" spans="1:2" ht="18" x14ac:dyDescent="0.25">
      <c r="A924" s="24"/>
      <c r="B924" s="22"/>
    </row>
    <row r="925" spans="1:2" ht="18" x14ac:dyDescent="0.25">
      <c r="A925" s="24"/>
      <c r="B925" s="22"/>
    </row>
    <row r="926" spans="1:2" ht="18" x14ac:dyDescent="0.25">
      <c r="A926" s="24"/>
      <c r="B926" s="22"/>
    </row>
    <row r="927" spans="1:2" ht="18" x14ac:dyDescent="0.25">
      <c r="A927" s="24"/>
      <c r="B927" s="22"/>
    </row>
    <row r="928" spans="1:2" ht="18" x14ac:dyDescent="0.25">
      <c r="A928" s="24"/>
      <c r="B928" s="22"/>
    </row>
    <row r="929" spans="1:2" ht="18" x14ac:dyDescent="0.25">
      <c r="A929" s="24"/>
      <c r="B929" s="22"/>
    </row>
    <row r="930" spans="1:2" ht="18" x14ac:dyDescent="0.25">
      <c r="A930" s="24"/>
      <c r="B930" s="22"/>
    </row>
    <row r="931" spans="1:2" ht="18" x14ac:dyDescent="0.25">
      <c r="A931" s="24"/>
      <c r="B931" s="22"/>
    </row>
    <row r="932" spans="1:2" ht="18" x14ac:dyDescent="0.25">
      <c r="A932" s="24"/>
      <c r="B932" s="22"/>
    </row>
    <row r="933" spans="1:2" ht="18" x14ac:dyDescent="0.25">
      <c r="A933" s="24"/>
      <c r="B933" s="22"/>
    </row>
    <row r="934" spans="1:2" ht="18" x14ac:dyDescent="0.25">
      <c r="A934" s="24"/>
      <c r="B934" s="22"/>
    </row>
    <row r="935" spans="1:2" ht="18" x14ac:dyDescent="0.25">
      <c r="A935" s="24"/>
      <c r="B935" s="22"/>
    </row>
    <row r="936" spans="1:2" ht="18" x14ac:dyDescent="0.25">
      <c r="A936" s="24"/>
      <c r="B936" s="22"/>
    </row>
    <row r="937" spans="1:2" ht="18" x14ac:dyDescent="0.25">
      <c r="A937" s="24"/>
      <c r="B937" s="22"/>
    </row>
    <row r="938" spans="1:2" ht="18" x14ac:dyDescent="0.25">
      <c r="A938" s="24"/>
      <c r="B938" s="22"/>
    </row>
    <row r="939" spans="1:2" ht="18" x14ac:dyDescent="0.25">
      <c r="A939" s="24"/>
      <c r="B939" s="22"/>
    </row>
    <row r="940" spans="1:2" ht="18" x14ac:dyDescent="0.25">
      <c r="A940" s="24"/>
      <c r="B940" s="22"/>
    </row>
    <row r="941" spans="1:2" ht="18" x14ac:dyDescent="0.25">
      <c r="A941" s="24"/>
      <c r="B941" s="22"/>
    </row>
    <row r="942" spans="1:2" ht="18" x14ac:dyDescent="0.25">
      <c r="A942" s="24"/>
      <c r="B942" s="22"/>
    </row>
    <row r="943" spans="1:2" ht="18" x14ac:dyDescent="0.25">
      <c r="A943" s="24"/>
      <c r="B943" s="22"/>
    </row>
    <row r="944" spans="1:2" ht="18" x14ac:dyDescent="0.25">
      <c r="A944" s="24"/>
      <c r="B944" s="22"/>
    </row>
    <row r="945" spans="1:2" ht="18" x14ac:dyDescent="0.25">
      <c r="A945" s="24"/>
      <c r="B945" s="22"/>
    </row>
    <row r="946" spans="1:2" ht="18" x14ac:dyDescent="0.25">
      <c r="A946" s="24"/>
      <c r="B946" s="22"/>
    </row>
    <row r="947" spans="1:2" ht="18" x14ac:dyDescent="0.25">
      <c r="A947" s="24"/>
      <c r="B947" s="22"/>
    </row>
    <row r="948" spans="1:2" ht="18" x14ac:dyDescent="0.25">
      <c r="A948" s="24"/>
      <c r="B948" s="22"/>
    </row>
    <row r="949" spans="1:2" ht="18" x14ac:dyDescent="0.25">
      <c r="A949" s="24"/>
      <c r="B949" s="22"/>
    </row>
    <row r="950" spans="1:2" ht="18" x14ac:dyDescent="0.25">
      <c r="A950" s="24"/>
      <c r="B950" s="22"/>
    </row>
    <row r="951" spans="1:2" ht="18" x14ac:dyDescent="0.25">
      <c r="A951" s="24"/>
      <c r="B951" s="22"/>
    </row>
    <row r="952" spans="1:2" ht="18" x14ac:dyDescent="0.25">
      <c r="A952" s="24"/>
      <c r="B952" s="22"/>
    </row>
    <row r="953" spans="1:2" ht="18" x14ac:dyDescent="0.25">
      <c r="A953" s="24"/>
      <c r="B953" s="22"/>
    </row>
    <row r="954" spans="1:2" ht="18" x14ac:dyDescent="0.25">
      <c r="A954" s="24"/>
      <c r="B954" s="22"/>
    </row>
    <row r="955" spans="1:2" ht="18" x14ac:dyDescent="0.25">
      <c r="A955" s="24"/>
      <c r="B955" s="22"/>
    </row>
    <row r="956" spans="1:2" ht="18" x14ac:dyDescent="0.25">
      <c r="A956" s="24"/>
      <c r="B956" s="22"/>
    </row>
    <row r="957" spans="1:2" ht="18" x14ac:dyDescent="0.25">
      <c r="A957" s="24"/>
      <c r="B957" s="22"/>
    </row>
    <row r="958" spans="1:2" ht="18" x14ac:dyDescent="0.25">
      <c r="A958" s="24"/>
      <c r="B958" s="22"/>
    </row>
    <row r="959" spans="1:2" ht="18" x14ac:dyDescent="0.25">
      <c r="A959" s="24"/>
      <c r="B959" s="22"/>
    </row>
    <row r="960" spans="1:2" ht="18" x14ac:dyDescent="0.25">
      <c r="A960" s="24"/>
      <c r="B960" s="22"/>
    </row>
    <row r="961" spans="1:2" ht="18" x14ac:dyDescent="0.25">
      <c r="A961" s="24"/>
      <c r="B961" s="22"/>
    </row>
    <row r="962" spans="1:2" ht="18" x14ac:dyDescent="0.25">
      <c r="A962" s="24"/>
      <c r="B962" s="22"/>
    </row>
    <row r="963" spans="1:2" ht="18" x14ac:dyDescent="0.25">
      <c r="A963" s="24"/>
      <c r="B963" s="22"/>
    </row>
    <row r="964" spans="1:2" ht="18" x14ac:dyDescent="0.25">
      <c r="A964" s="24"/>
      <c r="B964" s="22"/>
    </row>
    <row r="965" spans="1:2" ht="18" x14ac:dyDescent="0.25">
      <c r="A965" s="24"/>
      <c r="B965" s="22"/>
    </row>
    <row r="966" spans="1:2" ht="18" x14ac:dyDescent="0.25">
      <c r="A966" s="24"/>
      <c r="B966" s="22"/>
    </row>
    <row r="967" spans="1:2" ht="18" x14ac:dyDescent="0.25">
      <c r="A967" s="24"/>
      <c r="B967" s="22"/>
    </row>
    <row r="968" spans="1:2" ht="18" x14ac:dyDescent="0.25">
      <c r="A968" s="24"/>
      <c r="B968" s="22"/>
    </row>
    <row r="969" spans="1:2" ht="18" x14ac:dyDescent="0.25">
      <c r="A969" s="24"/>
      <c r="B969" s="22"/>
    </row>
    <row r="970" spans="1:2" ht="18" x14ac:dyDescent="0.25">
      <c r="A970" s="24"/>
      <c r="B970" s="22"/>
    </row>
    <row r="971" spans="1:2" ht="18" x14ac:dyDescent="0.25">
      <c r="A971" s="24"/>
      <c r="B971" s="22"/>
    </row>
    <row r="972" spans="1:2" ht="18" x14ac:dyDescent="0.25">
      <c r="A972" s="24"/>
      <c r="B972" s="22"/>
    </row>
    <row r="973" spans="1:2" ht="18" x14ac:dyDescent="0.25">
      <c r="A973" s="24"/>
      <c r="B973" s="22"/>
    </row>
    <row r="974" spans="1:2" ht="18" x14ac:dyDescent="0.25">
      <c r="A974" s="24"/>
      <c r="B974" s="22"/>
    </row>
    <row r="975" spans="1:2" ht="18" x14ac:dyDescent="0.25">
      <c r="A975" s="24"/>
      <c r="B975" s="22"/>
    </row>
    <row r="976" spans="1:2" ht="18" x14ac:dyDescent="0.25">
      <c r="A976" s="24"/>
      <c r="B976" s="22"/>
    </row>
    <row r="977" spans="1:2" ht="18" x14ac:dyDescent="0.25">
      <c r="A977" s="24"/>
      <c r="B977" s="22"/>
    </row>
    <row r="978" spans="1:2" ht="18" x14ac:dyDescent="0.25">
      <c r="A978" s="24"/>
      <c r="B978" s="22"/>
    </row>
    <row r="979" spans="1:2" ht="18" x14ac:dyDescent="0.25">
      <c r="A979" s="24"/>
      <c r="B979" s="22"/>
    </row>
    <row r="980" spans="1:2" ht="18" x14ac:dyDescent="0.25">
      <c r="A980" s="24"/>
      <c r="B980" s="22"/>
    </row>
    <row r="981" spans="1:2" ht="18" x14ac:dyDescent="0.25">
      <c r="A981" s="24"/>
      <c r="B981" s="22"/>
    </row>
    <row r="982" spans="1:2" ht="18" x14ac:dyDescent="0.25">
      <c r="A982" s="24"/>
      <c r="B982" s="22"/>
    </row>
    <row r="983" spans="1:2" ht="18" x14ac:dyDescent="0.25">
      <c r="A983" s="24"/>
      <c r="B983" s="22"/>
    </row>
    <row r="984" spans="1:2" ht="18" x14ac:dyDescent="0.25">
      <c r="A984" s="24"/>
      <c r="B984" s="22"/>
    </row>
    <row r="985" spans="1:2" ht="18" x14ac:dyDescent="0.25">
      <c r="A985" s="24"/>
      <c r="B985" s="22"/>
    </row>
    <row r="986" spans="1:2" ht="18" x14ac:dyDescent="0.25">
      <c r="A986" s="24"/>
      <c r="B986" s="22"/>
    </row>
    <row r="987" spans="1:2" ht="18" x14ac:dyDescent="0.25">
      <c r="A987" s="24"/>
      <c r="B987" s="22"/>
    </row>
    <row r="988" spans="1:2" ht="18" x14ac:dyDescent="0.25">
      <c r="A988" s="24"/>
      <c r="B988" s="22"/>
    </row>
    <row r="989" spans="1:2" ht="18" x14ac:dyDescent="0.25">
      <c r="A989" s="24"/>
      <c r="B989" s="22"/>
    </row>
    <row r="990" spans="1:2" ht="18" x14ac:dyDescent="0.25">
      <c r="A990" s="24"/>
      <c r="B990" s="22"/>
    </row>
    <row r="991" spans="1:2" ht="18" x14ac:dyDescent="0.25">
      <c r="A991" s="24"/>
      <c r="B991" s="22"/>
    </row>
    <row r="992" spans="1:2" ht="18" x14ac:dyDescent="0.25">
      <c r="A992" s="24"/>
      <c r="B992" s="22"/>
    </row>
    <row r="993" spans="1:2" ht="18" x14ac:dyDescent="0.25">
      <c r="A993" s="24"/>
      <c r="B993" s="22"/>
    </row>
    <row r="994" spans="1:2" ht="18" x14ac:dyDescent="0.25">
      <c r="A994" s="24"/>
      <c r="B994" s="22"/>
    </row>
    <row r="995" spans="1:2" ht="18" x14ac:dyDescent="0.25">
      <c r="A995" s="24"/>
      <c r="B995" s="22"/>
    </row>
    <row r="996" spans="1:2" ht="18" x14ac:dyDescent="0.25">
      <c r="A996" s="24"/>
      <c r="B996" s="22"/>
    </row>
    <row r="997" spans="1:2" ht="18" x14ac:dyDescent="0.25">
      <c r="A997" s="24"/>
      <c r="B997" s="22"/>
    </row>
    <row r="998" spans="1:2" ht="18" x14ac:dyDescent="0.25">
      <c r="A998" s="24"/>
      <c r="B998" s="22"/>
    </row>
    <row r="999" spans="1:2" ht="18" x14ac:dyDescent="0.25">
      <c r="A999" s="24"/>
      <c r="B999" s="22"/>
    </row>
    <row r="1000" spans="1:2" ht="18" x14ac:dyDescent="0.25">
      <c r="A1000" s="24"/>
      <c r="B1000" s="22"/>
    </row>
    <row r="1001" spans="1:2" ht="18" x14ac:dyDescent="0.25">
      <c r="A1001" s="24"/>
      <c r="B1001" s="22"/>
    </row>
    <row r="1002" spans="1:2" ht="18" x14ac:dyDescent="0.25">
      <c r="A1002" s="24"/>
      <c r="B1002" s="22"/>
    </row>
    <row r="1003" spans="1:2" ht="18" x14ac:dyDescent="0.25">
      <c r="A1003" s="24"/>
      <c r="B1003" s="22"/>
    </row>
    <row r="1004" spans="1:2" ht="18" x14ac:dyDescent="0.25">
      <c r="A1004" s="24"/>
      <c r="B1004" s="22"/>
    </row>
    <row r="1005" spans="1:2" ht="18" x14ac:dyDescent="0.25">
      <c r="A1005" s="24"/>
      <c r="B1005" s="22"/>
    </row>
    <row r="1006" spans="1:2" ht="18" x14ac:dyDescent="0.25">
      <c r="A1006" s="24"/>
      <c r="B1006" s="22"/>
    </row>
    <row r="1007" spans="1:2" ht="18" x14ac:dyDescent="0.25">
      <c r="A1007" s="24"/>
      <c r="B1007" s="22"/>
    </row>
    <row r="1008" spans="1:2" ht="18" x14ac:dyDescent="0.25">
      <c r="A1008" s="24"/>
      <c r="B1008" s="22"/>
    </row>
    <row r="1009" spans="1:2" ht="18" x14ac:dyDescent="0.25">
      <c r="A1009" s="24"/>
      <c r="B1009" s="22"/>
    </row>
    <row r="1010" spans="1:2" ht="18" x14ac:dyDescent="0.25">
      <c r="A1010" s="24"/>
      <c r="B1010" s="22"/>
    </row>
    <row r="1011" spans="1:2" ht="18" x14ac:dyDescent="0.25">
      <c r="A1011" s="24"/>
      <c r="B1011" s="22"/>
    </row>
    <row r="1012" spans="1:2" ht="18" x14ac:dyDescent="0.25">
      <c r="A1012" s="24"/>
      <c r="B1012" s="22"/>
    </row>
    <row r="1013" spans="1:2" ht="18" x14ac:dyDescent="0.25">
      <c r="A1013" s="24"/>
      <c r="B1013" s="22"/>
    </row>
    <row r="1014" spans="1:2" ht="18" x14ac:dyDescent="0.25">
      <c r="A1014" s="24"/>
      <c r="B1014" s="22"/>
    </row>
    <row r="1015" spans="1:2" ht="18" x14ac:dyDescent="0.25">
      <c r="A1015" s="24"/>
      <c r="B1015" s="22"/>
    </row>
    <row r="1016" spans="1:2" ht="18" x14ac:dyDescent="0.25">
      <c r="A1016" s="24"/>
      <c r="B1016" s="22"/>
    </row>
    <row r="1017" spans="1:2" ht="18" x14ac:dyDescent="0.25">
      <c r="A1017" s="24"/>
      <c r="B1017" s="22"/>
    </row>
    <row r="1018" spans="1:2" ht="18" x14ac:dyDescent="0.25">
      <c r="A1018" s="24"/>
      <c r="B1018" s="22"/>
    </row>
    <row r="1019" spans="1:2" ht="18" x14ac:dyDescent="0.25">
      <c r="A1019" s="24"/>
      <c r="B1019" s="22"/>
    </row>
    <row r="1020" spans="1:2" ht="18" x14ac:dyDescent="0.25">
      <c r="A1020" s="24"/>
      <c r="B1020" s="22"/>
    </row>
    <row r="1021" spans="1:2" ht="18" x14ac:dyDescent="0.25">
      <c r="A1021" s="24"/>
      <c r="B1021" s="22"/>
    </row>
    <row r="1022" spans="1:2" ht="18" x14ac:dyDescent="0.25">
      <c r="A1022" s="24"/>
      <c r="B1022" s="22"/>
    </row>
    <row r="1023" spans="1:2" ht="18" x14ac:dyDescent="0.25">
      <c r="A1023" s="24"/>
      <c r="B1023" s="22"/>
    </row>
    <row r="1024" spans="1:2" ht="18" x14ac:dyDescent="0.25">
      <c r="A1024" s="24"/>
      <c r="B1024" s="22"/>
    </row>
    <row r="1025" spans="1:2" ht="18" x14ac:dyDescent="0.25">
      <c r="A1025" s="24"/>
      <c r="B1025" s="22"/>
    </row>
    <row r="1026" spans="1:2" ht="18" x14ac:dyDescent="0.25">
      <c r="A1026" s="24"/>
      <c r="B1026" s="22"/>
    </row>
    <row r="1027" spans="1:2" ht="18" x14ac:dyDescent="0.25">
      <c r="A1027" s="24"/>
      <c r="B1027" s="22"/>
    </row>
    <row r="1028" spans="1:2" ht="18" x14ac:dyDescent="0.25">
      <c r="A1028" s="24"/>
      <c r="B1028" s="22"/>
    </row>
    <row r="1029" spans="1:2" ht="18" x14ac:dyDescent="0.25">
      <c r="A1029" s="24"/>
      <c r="B1029" s="22"/>
    </row>
    <row r="1030" spans="1:2" ht="18" x14ac:dyDescent="0.25">
      <c r="A1030" s="24"/>
      <c r="B1030" s="22"/>
    </row>
    <row r="1031" spans="1:2" ht="18" x14ac:dyDescent="0.25">
      <c r="A1031" s="24"/>
      <c r="B1031" s="22"/>
    </row>
    <row r="1032" spans="1:2" ht="18" x14ac:dyDescent="0.25">
      <c r="A1032" s="24"/>
      <c r="B1032" s="22"/>
    </row>
    <row r="1033" spans="1:2" ht="18" x14ac:dyDescent="0.25">
      <c r="A1033" s="24"/>
      <c r="B1033" s="22"/>
    </row>
    <row r="1034" spans="1:2" ht="18" x14ac:dyDescent="0.25">
      <c r="A1034" s="24"/>
      <c r="B1034" s="22"/>
    </row>
    <row r="1035" spans="1:2" ht="18" x14ac:dyDescent="0.25">
      <c r="A1035" s="24"/>
      <c r="B1035" s="22"/>
    </row>
    <row r="1036" spans="1:2" ht="18" x14ac:dyDescent="0.25">
      <c r="A1036" s="24"/>
      <c r="B1036" s="22"/>
    </row>
    <row r="1037" spans="1:2" ht="18" x14ac:dyDescent="0.25">
      <c r="A1037" s="24"/>
      <c r="B1037" s="22"/>
    </row>
    <row r="1038" spans="1:2" ht="18" x14ac:dyDescent="0.25">
      <c r="A1038" s="24"/>
      <c r="B1038" s="22"/>
    </row>
    <row r="1039" spans="1:2" ht="18" x14ac:dyDescent="0.25">
      <c r="A1039" s="24"/>
      <c r="B1039" s="22"/>
    </row>
    <row r="1040" spans="1:2" ht="18" x14ac:dyDescent="0.25">
      <c r="A1040" s="24"/>
      <c r="B1040" s="22"/>
    </row>
    <row r="1041" spans="1:2" ht="18" x14ac:dyDescent="0.25">
      <c r="A1041" s="24"/>
      <c r="B1041" s="22"/>
    </row>
    <row r="1042" spans="1:2" ht="18" x14ac:dyDescent="0.25">
      <c r="A1042" s="24"/>
      <c r="B1042" s="22"/>
    </row>
    <row r="1043" spans="1:2" ht="18" x14ac:dyDescent="0.25">
      <c r="A1043" s="24"/>
      <c r="B1043" s="22"/>
    </row>
    <row r="1044" spans="1:2" ht="18" x14ac:dyDescent="0.25">
      <c r="A1044" s="24"/>
      <c r="B1044" s="22"/>
    </row>
    <row r="1045" spans="1:2" ht="18" x14ac:dyDescent="0.25">
      <c r="A1045" s="24"/>
      <c r="B1045" s="22"/>
    </row>
    <row r="1046" spans="1:2" ht="18" x14ac:dyDescent="0.25">
      <c r="A1046" s="24"/>
      <c r="B1046" s="22"/>
    </row>
    <row r="1047" spans="1:2" ht="18" x14ac:dyDescent="0.25">
      <c r="A1047" s="24"/>
      <c r="B1047" s="22"/>
    </row>
    <row r="1048" spans="1:2" ht="18" x14ac:dyDescent="0.25">
      <c r="A1048" s="24"/>
      <c r="B1048" s="22"/>
    </row>
    <row r="1049" spans="1:2" ht="18" x14ac:dyDescent="0.25">
      <c r="A1049" s="24"/>
      <c r="B1049" s="22"/>
    </row>
    <row r="1050" spans="1:2" ht="18" x14ac:dyDescent="0.25">
      <c r="A1050" s="24"/>
      <c r="B1050" s="22"/>
    </row>
    <row r="1051" spans="1:2" ht="18" x14ac:dyDescent="0.25">
      <c r="A1051" s="24"/>
      <c r="B1051" s="22"/>
    </row>
    <row r="1052" spans="1:2" ht="18" x14ac:dyDescent="0.25">
      <c r="A1052" s="24"/>
      <c r="B1052" s="22"/>
    </row>
    <row r="1053" spans="1:2" ht="18" x14ac:dyDescent="0.25">
      <c r="A1053" s="24"/>
      <c r="B1053" s="22"/>
    </row>
    <row r="1054" spans="1:2" ht="18" x14ac:dyDescent="0.25">
      <c r="A1054" s="24"/>
      <c r="B1054" s="22"/>
    </row>
    <row r="1055" spans="1:2" ht="18" x14ac:dyDescent="0.25">
      <c r="A1055" s="24"/>
      <c r="B1055" s="22"/>
    </row>
    <row r="1056" spans="1:2" ht="18" x14ac:dyDescent="0.25">
      <c r="A1056" s="24"/>
      <c r="B1056" s="22"/>
    </row>
    <row r="1057" spans="1:2" ht="18" x14ac:dyDescent="0.25">
      <c r="A1057" s="24"/>
      <c r="B1057" s="22"/>
    </row>
    <row r="1058" spans="1:2" ht="18" x14ac:dyDescent="0.25">
      <c r="A1058" s="24"/>
      <c r="B1058" s="22"/>
    </row>
    <row r="1059" spans="1:2" ht="18" x14ac:dyDescent="0.25">
      <c r="A1059" s="24"/>
      <c r="B1059" s="22"/>
    </row>
    <row r="1060" spans="1:2" ht="18" x14ac:dyDescent="0.25">
      <c r="A1060" s="24"/>
      <c r="B1060" s="22"/>
    </row>
    <row r="1061" spans="1:2" ht="18" x14ac:dyDescent="0.25">
      <c r="A1061" s="24"/>
      <c r="B1061" s="22"/>
    </row>
    <row r="1062" spans="1:2" ht="18" x14ac:dyDescent="0.25">
      <c r="A1062" s="24"/>
      <c r="B1062" s="22"/>
    </row>
    <row r="1063" spans="1:2" ht="18" x14ac:dyDescent="0.25">
      <c r="A1063" s="24"/>
      <c r="B1063" s="22"/>
    </row>
    <row r="1064" spans="1:2" ht="18" x14ac:dyDescent="0.25">
      <c r="A1064" s="24"/>
      <c r="B1064" s="22"/>
    </row>
    <row r="1065" spans="1:2" ht="18" x14ac:dyDescent="0.25">
      <c r="A1065" s="24"/>
      <c r="B1065" s="22"/>
    </row>
    <row r="1066" spans="1:2" ht="18" x14ac:dyDescent="0.25">
      <c r="A1066" s="24"/>
      <c r="B1066" s="22"/>
    </row>
    <row r="1067" spans="1:2" ht="18" x14ac:dyDescent="0.25">
      <c r="A1067" s="24"/>
      <c r="B1067" s="22"/>
    </row>
    <row r="1068" spans="1:2" ht="18" x14ac:dyDescent="0.25">
      <c r="A1068" s="24"/>
      <c r="B1068" s="22"/>
    </row>
    <row r="1069" spans="1:2" ht="18" x14ac:dyDescent="0.25">
      <c r="A1069" s="24"/>
      <c r="B1069" s="22"/>
    </row>
    <row r="1070" spans="1:2" ht="18" x14ac:dyDescent="0.25">
      <c r="A1070" s="24"/>
      <c r="B1070" s="22"/>
    </row>
    <row r="1071" spans="1:2" ht="18" x14ac:dyDescent="0.25">
      <c r="A1071" s="24"/>
      <c r="B1071" s="22"/>
    </row>
    <row r="1072" spans="1:2" ht="18" x14ac:dyDescent="0.25">
      <c r="A1072" s="24"/>
      <c r="B1072" s="22"/>
    </row>
    <row r="1073" spans="1:2" ht="18" x14ac:dyDescent="0.25">
      <c r="A1073" s="24"/>
      <c r="B1073" s="22"/>
    </row>
    <row r="1074" spans="1:2" ht="18" x14ac:dyDescent="0.25">
      <c r="A1074" s="24"/>
      <c r="B1074" s="22"/>
    </row>
    <row r="1075" spans="1:2" ht="18" x14ac:dyDescent="0.25">
      <c r="A1075" s="24"/>
      <c r="B1075" s="22"/>
    </row>
    <row r="1076" spans="1:2" ht="18" x14ac:dyDescent="0.25">
      <c r="A1076" s="24"/>
      <c r="B1076" s="22"/>
    </row>
    <row r="1077" spans="1:2" ht="18" x14ac:dyDescent="0.25">
      <c r="A1077" s="24"/>
      <c r="B1077" s="22"/>
    </row>
    <row r="1078" spans="1:2" ht="18" x14ac:dyDescent="0.25">
      <c r="A1078" s="24"/>
      <c r="B1078" s="22"/>
    </row>
    <row r="1079" spans="1:2" ht="18" x14ac:dyDescent="0.25">
      <c r="A1079" s="24"/>
      <c r="B1079" s="22"/>
    </row>
    <row r="1080" spans="1:2" ht="18" x14ac:dyDescent="0.25">
      <c r="A1080" s="24"/>
      <c r="B1080" s="22"/>
    </row>
    <row r="1081" spans="1:2" ht="18" x14ac:dyDescent="0.25">
      <c r="A1081" s="24"/>
      <c r="B1081" s="22"/>
    </row>
    <row r="1082" spans="1:2" ht="18" x14ac:dyDescent="0.25">
      <c r="A1082" s="24"/>
      <c r="B1082" s="22"/>
    </row>
    <row r="1083" spans="1:2" ht="18" x14ac:dyDescent="0.25">
      <c r="A1083" s="24"/>
      <c r="B1083" s="22"/>
    </row>
    <row r="1084" spans="1:2" ht="18" x14ac:dyDescent="0.25">
      <c r="A1084" s="24"/>
      <c r="B1084" s="22"/>
    </row>
    <row r="1085" spans="1:2" ht="18" x14ac:dyDescent="0.25">
      <c r="A1085" s="24"/>
      <c r="B1085" s="22"/>
    </row>
    <row r="1086" spans="1:2" ht="18" x14ac:dyDescent="0.25">
      <c r="A1086" s="24"/>
      <c r="B1086" s="22"/>
    </row>
    <row r="1087" spans="1:2" ht="18" x14ac:dyDescent="0.25">
      <c r="A1087" s="24"/>
      <c r="B1087" s="22"/>
    </row>
    <row r="1088" spans="1:2" ht="18" x14ac:dyDescent="0.25">
      <c r="A1088" s="24"/>
      <c r="B1088" s="22"/>
    </row>
    <row r="1089" spans="1:2" ht="18" x14ac:dyDescent="0.25">
      <c r="A1089" s="24"/>
      <c r="B1089" s="22"/>
    </row>
    <row r="1090" spans="1:2" ht="18" x14ac:dyDescent="0.25">
      <c r="A1090" s="24"/>
      <c r="B1090" s="22"/>
    </row>
    <row r="1091" spans="1:2" ht="18" x14ac:dyDescent="0.25">
      <c r="A1091" s="24"/>
      <c r="B1091" s="22"/>
    </row>
    <row r="1092" spans="1:2" ht="18" x14ac:dyDescent="0.25">
      <c r="A1092" s="24"/>
      <c r="B1092" s="22"/>
    </row>
    <row r="1093" spans="1:2" ht="18" x14ac:dyDescent="0.25">
      <c r="A1093" s="24"/>
      <c r="B1093" s="22"/>
    </row>
    <row r="1094" spans="1:2" ht="18" x14ac:dyDescent="0.25">
      <c r="A1094" s="24"/>
      <c r="B1094" s="22"/>
    </row>
    <row r="1095" spans="1:2" ht="18" x14ac:dyDescent="0.25">
      <c r="A1095" s="24"/>
      <c r="B1095" s="22"/>
    </row>
    <row r="1096" spans="1:2" ht="18" x14ac:dyDescent="0.25">
      <c r="A1096" s="24"/>
      <c r="B1096" s="22"/>
    </row>
    <row r="1097" spans="1:2" ht="18" x14ac:dyDescent="0.25">
      <c r="A1097" s="24"/>
      <c r="B1097" s="22"/>
    </row>
    <row r="1098" spans="1:2" ht="18" x14ac:dyDescent="0.25">
      <c r="A1098" s="24"/>
      <c r="B1098" s="22"/>
    </row>
    <row r="1099" spans="1:2" ht="18" x14ac:dyDescent="0.25">
      <c r="A1099" s="24"/>
      <c r="B1099" s="22"/>
    </row>
    <row r="1100" spans="1:2" ht="18" x14ac:dyDescent="0.25">
      <c r="A1100" s="24"/>
      <c r="B1100" s="22"/>
    </row>
    <row r="1101" spans="1:2" ht="18" x14ac:dyDescent="0.25">
      <c r="A1101" s="24"/>
      <c r="B1101" s="22"/>
    </row>
    <row r="1102" spans="1:2" ht="18" x14ac:dyDescent="0.25">
      <c r="A1102" s="24"/>
      <c r="B1102" s="22"/>
    </row>
    <row r="1103" spans="1:2" ht="18" x14ac:dyDescent="0.25">
      <c r="A1103" s="24"/>
      <c r="B1103" s="22"/>
    </row>
    <row r="1104" spans="1:2" ht="18" x14ac:dyDescent="0.25">
      <c r="A1104" s="24"/>
      <c r="B1104" s="22"/>
    </row>
    <row r="1105" spans="1:2" ht="18" x14ac:dyDescent="0.25">
      <c r="A1105" s="24"/>
      <c r="B1105" s="22"/>
    </row>
    <row r="1106" spans="1:2" ht="18" x14ac:dyDescent="0.25">
      <c r="A1106" s="24"/>
      <c r="B1106" s="22"/>
    </row>
    <row r="1107" spans="1:2" ht="18" x14ac:dyDescent="0.25">
      <c r="A1107" s="24"/>
      <c r="B1107" s="22"/>
    </row>
    <row r="1108" spans="1:2" ht="18" x14ac:dyDescent="0.25">
      <c r="A1108" s="24"/>
      <c r="B1108" s="22"/>
    </row>
    <row r="1109" spans="1:2" ht="18" x14ac:dyDescent="0.25">
      <c r="A1109" s="24"/>
      <c r="B1109" s="22"/>
    </row>
    <row r="1110" spans="1:2" ht="18" x14ac:dyDescent="0.25">
      <c r="A1110" s="24"/>
      <c r="B1110" s="22"/>
    </row>
    <row r="1111" spans="1:2" ht="18" x14ac:dyDescent="0.25">
      <c r="A1111" s="24"/>
      <c r="B1111" s="22"/>
    </row>
    <row r="1112" spans="1:2" ht="18" x14ac:dyDescent="0.25">
      <c r="A1112" s="24"/>
      <c r="B1112" s="22"/>
    </row>
    <row r="1113" spans="1:2" ht="18" x14ac:dyDescent="0.25">
      <c r="A1113" s="24"/>
      <c r="B1113" s="22"/>
    </row>
    <row r="1114" spans="1:2" ht="18" x14ac:dyDescent="0.25">
      <c r="A1114" s="24"/>
      <c r="B1114" s="22"/>
    </row>
    <row r="1115" spans="1:2" ht="18" x14ac:dyDescent="0.25">
      <c r="A1115" s="24"/>
      <c r="B1115" s="22"/>
    </row>
    <row r="1116" spans="1:2" ht="18" x14ac:dyDescent="0.25">
      <c r="A1116" s="24"/>
      <c r="B1116" s="22"/>
    </row>
    <row r="1117" spans="1:2" ht="18" x14ac:dyDescent="0.25">
      <c r="A1117" s="24"/>
      <c r="B1117" s="22"/>
    </row>
    <row r="1118" spans="1:2" ht="18" x14ac:dyDescent="0.25">
      <c r="A1118" s="24"/>
      <c r="B1118" s="22"/>
    </row>
    <row r="1119" spans="1:2" ht="18" x14ac:dyDescent="0.25">
      <c r="A1119" s="24"/>
      <c r="B1119" s="22"/>
    </row>
    <row r="1120" spans="1:2" ht="18" x14ac:dyDescent="0.25">
      <c r="A1120" s="24"/>
      <c r="B1120" s="22"/>
    </row>
    <row r="1121" spans="1:2" ht="18" x14ac:dyDescent="0.25">
      <c r="A1121" s="24"/>
      <c r="B1121" s="22"/>
    </row>
    <row r="1122" spans="1:2" ht="18" x14ac:dyDescent="0.25">
      <c r="A1122" s="24"/>
      <c r="B1122" s="22"/>
    </row>
    <row r="1123" spans="1:2" ht="18" x14ac:dyDescent="0.25">
      <c r="A1123" s="24"/>
      <c r="B1123" s="22"/>
    </row>
    <row r="1124" spans="1:2" ht="18" x14ac:dyDescent="0.25">
      <c r="A1124" s="24"/>
      <c r="B1124" s="22"/>
    </row>
    <row r="1125" spans="1:2" ht="18" x14ac:dyDescent="0.25">
      <c r="A1125" s="24"/>
      <c r="B1125" s="22"/>
    </row>
    <row r="1126" spans="1:2" ht="18" x14ac:dyDescent="0.25">
      <c r="A1126" s="24"/>
      <c r="B1126" s="22"/>
    </row>
    <row r="1127" spans="1:2" ht="18" x14ac:dyDescent="0.25">
      <c r="A1127" s="24"/>
      <c r="B1127" s="22"/>
    </row>
    <row r="1128" spans="1:2" ht="18" x14ac:dyDescent="0.25">
      <c r="A1128" s="24"/>
      <c r="B1128" s="22"/>
    </row>
    <row r="1129" spans="1:2" ht="18" x14ac:dyDescent="0.25">
      <c r="A1129" s="24"/>
      <c r="B1129" s="22"/>
    </row>
    <row r="1130" spans="1:2" ht="18" x14ac:dyDescent="0.25">
      <c r="A1130" s="24"/>
      <c r="B1130" s="22"/>
    </row>
    <row r="1131" spans="1:2" ht="18" x14ac:dyDescent="0.25">
      <c r="A1131" s="24"/>
      <c r="B1131" s="22"/>
    </row>
    <row r="1132" spans="1:2" ht="18" x14ac:dyDescent="0.25">
      <c r="A1132" s="24"/>
      <c r="B1132" s="22"/>
    </row>
    <row r="1133" spans="1:2" ht="18" x14ac:dyDescent="0.25">
      <c r="A1133" s="24"/>
      <c r="B1133" s="22"/>
    </row>
    <row r="1134" spans="1:2" ht="18" x14ac:dyDescent="0.25">
      <c r="A1134" s="24"/>
      <c r="B1134" s="22"/>
    </row>
    <row r="1135" spans="1:2" ht="18" x14ac:dyDescent="0.25">
      <c r="B1135" s="22"/>
    </row>
    <row r="1136" spans="1:2" ht="18" x14ac:dyDescent="0.25">
      <c r="B1136" s="22"/>
    </row>
    <row r="1137" spans="2:2" ht="18" x14ac:dyDescent="0.25">
      <c r="B1137" s="22"/>
    </row>
    <row r="1138" spans="2:2" ht="18" x14ac:dyDescent="0.25">
      <c r="B1138" s="22"/>
    </row>
    <row r="1139" spans="2:2" ht="18" x14ac:dyDescent="0.25">
      <c r="B1139" s="22"/>
    </row>
    <row r="1140" spans="2:2" ht="18" x14ac:dyDescent="0.25">
      <c r="B1140" s="22"/>
    </row>
    <row r="1141" spans="2:2" ht="18" x14ac:dyDescent="0.25">
      <c r="B1141" s="22"/>
    </row>
    <row r="1142" spans="2:2" ht="18" x14ac:dyDescent="0.25">
      <c r="B1142" s="22"/>
    </row>
    <row r="1143" spans="2:2" ht="18" x14ac:dyDescent="0.25">
      <c r="B1143" s="22"/>
    </row>
    <row r="1144" spans="2:2" ht="18" x14ac:dyDescent="0.25">
      <c r="B1144" s="2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135"/>
  <sheetViews>
    <sheetView topLeftCell="A124" workbookViewId="0">
      <selection activeCell="I4" sqref="I4"/>
    </sheetView>
  </sheetViews>
  <sheetFormatPr baseColWidth="10" defaultRowHeight="15" x14ac:dyDescent="0.25"/>
  <cols>
    <col min="1" max="1" width="61.140625" style="4" bestFit="1" customWidth="1"/>
    <col min="2" max="2" width="20" style="23" bestFit="1" customWidth="1"/>
    <col min="3" max="3" width="49.85546875" customWidth="1"/>
  </cols>
  <sheetData>
    <row r="2" spans="1:2" ht="18" x14ac:dyDescent="0.25">
      <c r="A2" s="25"/>
      <c r="B2" s="22" t="s">
        <v>25</v>
      </c>
    </row>
    <row r="3" spans="1:2" ht="18" x14ac:dyDescent="0.25">
      <c r="A3" s="24" t="s">
        <v>188</v>
      </c>
      <c r="B3" s="22">
        <v>1.1000000000000001</v>
      </c>
    </row>
    <row r="4" spans="1:2" ht="18" x14ac:dyDescent="0.25">
      <c r="A4" s="24" t="s">
        <v>189</v>
      </c>
      <c r="B4" s="22">
        <v>1</v>
      </c>
    </row>
    <row r="5" spans="1:2" ht="18" x14ac:dyDescent="0.25">
      <c r="A5" s="24" t="s">
        <v>191</v>
      </c>
      <c r="B5" s="22">
        <v>1.2</v>
      </c>
    </row>
    <row r="6" spans="1:2" ht="18" x14ac:dyDescent="0.25">
      <c r="A6" s="24" t="s">
        <v>190</v>
      </c>
      <c r="B6" s="22">
        <v>1.1000000000000001</v>
      </c>
    </row>
    <row r="7" spans="1:2" ht="18" x14ac:dyDescent="0.25">
      <c r="A7" s="24" t="s">
        <v>192</v>
      </c>
      <c r="B7" s="22">
        <v>1</v>
      </c>
    </row>
    <row r="8" spans="1:2" ht="18" x14ac:dyDescent="0.25">
      <c r="A8" s="24" t="s">
        <v>193</v>
      </c>
      <c r="B8" s="22">
        <v>1.1000000000000001</v>
      </c>
    </row>
    <row r="9" spans="1:2" ht="18" x14ac:dyDescent="0.25">
      <c r="A9" s="24" t="s">
        <v>194</v>
      </c>
      <c r="B9" s="22">
        <v>1</v>
      </c>
    </row>
    <row r="10" spans="1:2" ht="18" x14ac:dyDescent="0.25">
      <c r="A10" s="24" t="s">
        <v>236</v>
      </c>
      <c r="B10" s="22">
        <v>1</v>
      </c>
    </row>
    <row r="11" spans="1:2" ht="18" x14ac:dyDescent="0.25">
      <c r="A11" s="24" t="s">
        <v>237</v>
      </c>
      <c r="B11" s="22">
        <v>1.2</v>
      </c>
    </row>
    <row r="12" spans="1:2" ht="18" x14ac:dyDescent="0.25">
      <c r="A12" s="24" t="s">
        <v>238</v>
      </c>
      <c r="B12" s="22">
        <v>1</v>
      </c>
    </row>
    <row r="13" spans="1:2" ht="18" x14ac:dyDescent="0.25">
      <c r="A13" s="24" t="s">
        <v>239</v>
      </c>
      <c r="B13" s="22">
        <v>1</v>
      </c>
    </row>
    <row r="14" spans="1:2" ht="18" x14ac:dyDescent="0.25">
      <c r="A14" s="24" t="s">
        <v>240</v>
      </c>
      <c r="B14" s="22">
        <v>1</v>
      </c>
    </row>
    <row r="15" spans="1:2" ht="18" x14ac:dyDescent="0.25">
      <c r="A15" s="24" t="s">
        <v>241</v>
      </c>
      <c r="B15" s="22">
        <v>1</v>
      </c>
    </row>
    <row r="16" spans="1:2" ht="18" x14ac:dyDescent="0.25">
      <c r="A16" s="24" t="s">
        <v>242</v>
      </c>
      <c r="B16" s="22">
        <v>1</v>
      </c>
    </row>
    <row r="17" spans="1:2" ht="18" x14ac:dyDescent="0.25">
      <c r="A17" s="24" t="s">
        <v>243</v>
      </c>
      <c r="B17" s="22">
        <v>1.1000000000000001</v>
      </c>
    </row>
    <row r="18" spans="1:2" ht="18" x14ac:dyDescent="0.25">
      <c r="A18" s="24" t="s">
        <v>244</v>
      </c>
      <c r="B18" s="22">
        <v>1</v>
      </c>
    </row>
    <row r="19" spans="1:2" ht="18" x14ac:dyDescent="0.25">
      <c r="A19" s="24" t="s">
        <v>245</v>
      </c>
      <c r="B19" s="22">
        <v>1.1000000000000001</v>
      </c>
    </row>
    <row r="20" spans="1:2" ht="18" x14ac:dyDescent="0.25">
      <c r="A20" s="24" t="s">
        <v>246</v>
      </c>
      <c r="B20" s="22">
        <v>1</v>
      </c>
    </row>
    <row r="21" spans="1:2" ht="18" x14ac:dyDescent="0.25">
      <c r="A21" s="24" t="s">
        <v>247</v>
      </c>
      <c r="B21" s="22">
        <v>1</v>
      </c>
    </row>
    <row r="22" spans="1:2" ht="18" x14ac:dyDescent="0.25">
      <c r="A22" s="24" t="s">
        <v>248</v>
      </c>
      <c r="B22" s="22">
        <v>1</v>
      </c>
    </row>
    <row r="23" spans="1:2" ht="18" x14ac:dyDescent="0.25">
      <c r="A23" s="24" t="s">
        <v>249</v>
      </c>
      <c r="B23" s="22">
        <v>1.1000000000000001</v>
      </c>
    </row>
    <row r="24" spans="1:2" ht="18" x14ac:dyDescent="0.25">
      <c r="A24" s="24" t="s">
        <v>250</v>
      </c>
      <c r="B24" s="22">
        <v>1</v>
      </c>
    </row>
    <row r="25" spans="1:2" ht="18" x14ac:dyDescent="0.25">
      <c r="A25" s="24" t="s">
        <v>251</v>
      </c>
      <c r="B25" s="22">
        <v>1</v>
      </c>
    </row>
    <row r="26" spans="1:2" ht="18" x14ac:dyDescent="0.25">
      <c r="A26" s="24" t="s">
        <v>252</v>
      </c>
      <c r="B26" s="22">
        <v>1</v>
      </c>
    </row>
    <row r="27" spans="1:2" ht="18" x14ac:dyDescent="0.25">
      <c r="A27" s="24" t="s">
        <v>253</v>
      </c>
      <c r="B27" s="22">
        <v>1</v>
      </c>
    </row>
    <row r="28" spans="1:2" ht="18" x14ac:dyDescent="0.25">
      <c r="A28" s="24" t="s">
        <v>254</v>
      </c>
      <c r="B28" s="22">
        <v>1</v>
      </c>
    </row>
    <row r="29" spans="1:2" ht="18" x14ac:dyDescent="0.25">
      <c r="A29" s="24" t="s">
        <v>235</v>
      </c>
      <c r="B29" s="22">
        <v>1</v>
      </c>
    </row>
    <row r="30" spans="1:2" ht="18" x14ac:dyDescent="0.25">
      <c r="A30" s="24" t="s">
        <v>257</v>
      </c>
      <c r="B30" s="22">
        <v>1.05</v>
      </c>
    </row>
    <row r="31" spans="1:2" ht="18" x14ac:dyDescent="0.25">
      <c r="A31" s="24" t="s">
        <v>258</v>
      </c>
      <c r="B31" s="22">
        <v>1</v>
      </c>
    </row>
    <row r="32" spans="1:2" ht="18" x14ac:dyDescent="0.25">
      <c r="A32" s="24" t="s">
        <v>259</v>
      </c>
      <c r="B32" s="22">
        <v>1</v>
      </c>
    </row>
    <row r="33" spans="1:2" ht="18" x14ac:dyDescent="0.25">
      <c r="A33" s="24" t="s">
        <v>260</v>
      </c>
      <c r="B33" s="22">
        <v>1</v>
      </c>
    </row>
    <row r="34" spans="1:2" ht="18" x14ac:dyDescent="0.25">
      <c r="A34" s="24" t="s">
        <v>261</v>
      </c>
      <c r="B34" s="22">
        <v>1</v>
      </c>
    </row>
    <row r="35" spans="1:2" ht="18" x14ac:dyDescent="0.25">
      <c r="A35" s="24" t="s">
        <v>262</v>
      </c>
      <c r="B35" s="22">
        <v>1.1000000000000001</v>
      </c>
    </row>
    <row r="36" spans="1:2" ht="18" x14ac:dyDescent="0.25">
      <c r="A36" s="24" t="s">
        <v>263</v>
      </c>
      <c r="B36" s="22">
        <v>1</v>
      </c>
    </row>
    <row r="37" spans="1:2" ht="18" x14ac:dyDescent="0.25">
      <c r="A37" s="24" t="s">
        <v>264</v>
      </c>
      <c r="B37" s="22">
        <v>1.05</v>
      </c>
    </row>
    <row r="38" spans="1:2" ht="18" x14ac:dyDescent="0.25">
      <c r="A38" s="24" t="s">
        <v>255</v>
      </c>
      <c r="B38" s="22">
        <v>1</v>
      </c>
    </row>
    <row r="39" spans="1:2" ht="18" x14ac:dyDescent="0.25">
      <c r="A39" s="24" t="s">
        <v>256</v>
      </c>
      <c r="B39" s="22">
        <v>1</v>
      </c>
    </row>
    <row r="40" spans="1:2" ht="18" x14ac:dyDescent="0.25">
      <c r="A40" s="24" t="s">
        <v>265</v>
      </c>
      <c r="B40" s="22">
        <v>1</v>
      </c>
    </row>
    <row r="41" spans="1:2" ht="18" x14ac:dyDescent="0.25">
      <c r="A41" s="24" t="s">
        <v>266</v>
      </c>
      <c r="B41" s="22">
        <v>1</v>
      </c>
    </row>
    <row r="42" spans="1:2" ht="18" x14ac:dyDescent="0.25">
      <c r="A42" s="24" t="s">
        <v>267</v>
      </c>
      <c r="B42" s="22">
        <v>1</v>
      </c>
    </row>
    <row r="43" spans="1:2" ht="18" x14ac:dyDescent="0.25">
      <c r="A43" s="24" t="s">
        <v>268</v>
      </c>
      <c r="B43" s="22">
        <v>1</v>
      </c>
    </row>
    <row r="44" spans="1:2" ht="18" x14ac:dyDescent="0.25">
      <c r="A44" s="24" t="s">
        <v>269</v>
      </c>
      <c r="B44" s="22">
        <v>1</v>
      </c>
    </row>
    <row r="45" spans="1:2" ht="18" x14ac:dyDescent="0.25">
      <c r="A45" s="24" t="s">
        <v>270</v>
      </c>
      <c r="B45" s="22">
        <v>1</v>
      </c>
    </row>
    <row r="46" spans="1:2" ht="18" x14ac:dyDescent="0.25">
      <c r="A46" s="24" t="s">
        <v>271</v>
      </c>
      <c r="B46" s="22">
        <v>1</v>
      </c>
    </row>
    <row r="47" spans="1:2" ht="18" x14ac:dyDescent="0.25">
      <c r="A47" s="24" t="s">
        <v>272</v>
      </c>
      <c r="B47" s="22">
        <v>1</v>
      </c>
    </row>
    <row r="48" spans="1:2" ht="18" x14ac:dyDescent="0.25">
      <c r="A48" s="24" t="s">
        <v>273</v>
      </c>
      <c r="B48" s="22">
        <v>1</v>
      </c>
    </row>
    <row r="49" spans="1:2" ht="18" x14ac:dyDescent="0.25">
      <c r="A49" s="24" t="s">
        <v>274</v>
      </c>
      <c r="B49" s="22">
        <v>1</v>
      </c>
    </row>
    <row r="50" spans="1:2" ht="18" x14ac:dyDescent="0.25">
      <c r="A50" s="24" t="s">
        <v>275</v>
      </c>
      <c r="B50" s="22">
        <v>1</v>
      </c>
    </row>
    <row r="51" spans="1:2" ht="18" x14ac:dyDescent="0.25">
      <c r="A51" s="24" t="s">
        <v>276</v>
      </c>
      <c r="B51" s="22">
        <v>1.05</v>
      </c>
    </row>
    <row r="52" spans="1:2" ht="18" x14ac:dyDescent="0.25">
      <c r="A52" s="24" t="s">
        <v>277</v>
      </c>
      <c r="B52" s="22">
        <v>1</v>
      </c>
    </row>
    <row r="53" spans="1:2" ht="18" x14ac:dyDescent="0.25">
      <c r="A53" s="24" t="s">
        <v>278</v>
      </c>
      <c r="B53" s="22">
        <v>1</v>
      </c>
    </row>
    <row r="54" spans="1:2" ht="18" x14ac:dyDescent="0.25">
      <c r="A54" s="24" t="s">
        <v>279</v>
      </c>
      <c r="B54" s="22">
        <v>1</v>
      </c>
    </row>
    <row r="55" spans="1:2" ht="18" x14ac:dyDescent="0.25">
      <c r="A55" s="24" t="s">
        <v>280</v>
      </c>
      <c r="B55" s="22">
        <v>1</v>
      </c>
    </row>
    <row r="56" spans="1:2" ht="18" x14ac:dyDescent="0.25">
      <c r="A56" s="24" t="s">
        <v>281</v>
      </c>
      <c r="B56" s="22">
        <v>1</v>
      </c>
    </row>
    <row r="57" spans="1:2" ht="18" x14ac:dyDescent="0.25">
      <c r="A57" s="24" t="s">
        <v>282</v>
      </c>
      <c r="B57" s="22">
        <v>1</v>
      </c>
    </row>
    <row r="58" spans="1:2" ht="18" x14ac:dyDescent="0.25">
      <c r="A58" s="24" t="s">
        <v>283</v>
      </c>
      <c r="B58" s="22">
        <v>1</v>
      </c>
    </row>
    <row r="59" spans="1:2" ht="18" x14ac:dyDescent="0.25">
      <c r="A59" s="24" t="s">
        <v>284</v>
      </c>
      <c r="B59" s="22">
        <v>1</v>
      </c>
    </row>
    <row r="60" spans="1:2" ht="18" x14ac:dyDescent="0.25">
      <c r="A60" s="24" t="s">
        <v>285</v>
      </c>
      <c r="B60" s="22">
        <v>1.1000000000000001</v>
      </c>
    </row>
    <row r="61" spans="1:2" ht="18" x14ac:dyDescent="0.25">
      <c r="A61" s="24" t="s">
        <v>286</v>
      </c>
      <c r="B61" s="22">
        <v>1.1000000000000001</v>
      </c>
    </row>
    <row r="62" spans="1:2" ht="18" x14ac:dyDescent="0.25">
      <c r="A62" s="24" t="s">
        <v>287</v>
      </c>
      <c r="B62" s="22">
        <v>1.1000000000000001</v>
      </c>
    </row>
    <row r="63" spans="1:2" ht="18" x14ac:dyDescent="0.25">
      <c r="A63" s="24" t="s">
        <v>288</v>
      </c>
      <c r="B63" s="22">
        <v>1</v>
      </c>
    </row>
    <row r="64" spans="1:2" ht="18" x14ac:dyDescent="0.25">
      <c r="A64" s="24" t="s">
        <v>289</v>
      </c>
      <c r="B64" s="22">
        <v>1.1000000000000001</v>
      </c>
    </row>
    <row r="65" spans="1:2" ht="18" x14ac:dyDescent="0.25">
      <c r="A65" s="24" t="s">
        <v>290</v>
      </c>
      <c r="B65" s="22">
        <v>1.1000000000000001</v>
      </c>
    </row>
    <row r="66" spans="1:2" ht="18" x14ac:dyDescent="0.25">
      <c r="A66" s="24" t="s">
        <v>291</v>
      </c>
      <c r="B66" s="22">
        <v>1</v>
      </c>
    </row>
    <row r="67" spans="1:2" ht="18" x14ac:dyDescent="0.25">
      <c r="A67" s="24" t="s">
        <v>292</v>
      </c>
      <c r="B67" s="22">
        <v>1.1000000000000001</v>
      </c>
    </row>
    <row r="68" spans="1:2" ht="18" x14ac:dyDescent="0.25">
      <c r="A68" s="24" t="s">
        <v>293</v>
      </c>
      <c r="B68" s="22">
        <v>1</v>
      </c>
    </row>
    <row r="69" spans="1:2" ht="18" x14ac:dyDescent="0.25">
      <c r="A69" s="24" t="s">
        <v>294</v>
      </c>
      <c r="B69" s="22">
        <v>1.2</v>
      </c>
    </row>
    <row r="70" spans="1:2" ht="18" x14ac:dyDescent="0.25">
      <c r="A70" s="24" t="s">
        <v>295</v>
      </c>
      <c r="B70" s="22">
        <v>1.2</v>
      </c>
    </row>
    <row r="71" spans="1:2" ht="18" x14ac:dyDescent="0.25">
      <c r="A71" s="24" t="s">
        <v>296</v>
      </c>
      <c r="B71" s="22">
        <v>1.1000000000000001</v>
      </c>
    </row>
    <row r="72" spans="1:2" ht="18" x14ac:dyDescent="0.25">
      <c r="A72" s="24" t="s">
        <v>297</v>
      </c>
      <c r="B72" s="22">
        <v>1.2</v>
      </c>
    </row>
    <row r="73" spans="1:2" ht="18" x14ac:dyDescent="0.25">
      <c r="A73" s="24" t="s">
        <v>298</v>
      </c>
      <c r="B73" s="22">
        <v>1</v>
      </c>
    </row>
    <row r="74" spans="1:2" ht="18" x14ac:dyDescent="0.25">
      <c r="A74" s="24" t="s">
        <v>299</v>
      </c>
      <c r="B74" s="22">
        <v>1</v>
      </c>
    </row>
    <row r="75" spans="1:2" ht="18" x14ac:dyDescent="0.25">
      <c r="A75" s="24" t="s">
        <v>300</v>
      </c>
      <c r="B75" s="22">
        <v>1</v>
      </c>
    </row>
    <row r="76" spans="1:2" ht="18" x14ac:dyDescent="0.25">
      <c r="A76" s="24" t="s">
        <v>301</v>
      </c>
      <c r="B76" s="22">
        <v>1</v>
      </c>
    </row>
    <row r="77" spans="1:2" ht="18" x14ac:dyDescent="0.25">
      <c r="A77" s="24" t="s">
        <v>302</v>
      </c>
      <c r="B77" s="22">
        <v>1.1000000000000001</v>
      </c>
    </row>
    <row r="78" spans="1:2" ht="18" x14ac:dyDescent="0.25">
      <c r="A78" s="24" t="s">
        <v>303</v>
      </c>
      <c r="B78" s="22">
        <v>1.1000000000000001</v>
      </c>
    </row>
    <row r="79" spans="1:2" ht="18" x14ac:dyDescent="0.25">
      <c r="A79" s="24" t="s">
        <v>304</v>
      </c>
      <c r="B79" s="22">
        <v>1</v>
      </c>
    </row>
    <row r="80" spans="1:2" ht="18" x14ac:dyDescent="0.25">
      <c r="A80" s="24" t="s">
        <v>305</v>
      </c>
      <c r="B80" s="22">
        <v>1</v>
      </c>
    </row>
    <row r="81" spans="1:2" ht="18" x14ac:dyDescent="0.25">
      <c r="A81" s="24" t="s">
        <v>306</v>
      </c>
      <c r="B81" s="22">
        <v>1</v>
      </c>
    </row>
    <row r="82" spans="1:2" ht="18" x14ac:dyDescent="0.25">
      <c r="A82" s="24" t="s">
        <v>307</v>
      </c>
      <c r="B82" s="22">
        <v>1</v>
      </c>
    </row>
    <row r="83" spans="1:2" ht="18" x14ac:dyDescent="0.25">
      <c r="A83" s="24" t="s">
        <v>308</v>
      </c>
      <c r="B83" s="22">
        <v>1.05</v>
      </c>
    </row>
    <row r="84" spans="1:2" ht="18" x14ac:dyDescent="0.25">
      <c r="A84" s="24" t="s">
        <v>309</v>
      </c>
      <c r="B84" s="22">
        <v>1.05</v>
      </c>
    </row>
    <row r="85" spans="1:2" ht="18" x14ac:dyDescent="0.25">
      <c r="A85" s="24" t="s">
        <v>310</v>
      </c>
      <c r="B85" s="22">
        <v>1.1000000000000001</v>
      </c>
    </row>
    <row r="86" spans="1:2" ht="18" x14ac:dyDescent="0.25">
      <c r="A86" s="24" t="s">
        <v>311</v>
      </c>
      <c r="B86" s="22">
        <v>1.1000000000000001</v>
      </c>
    </row>
    <row r="87" spans="1:2" ht="18" x14ac:dyDescent="0.25">
      <c r="A87" s="24" t="s">
        <v>312</v>
      </c>
      <c r="B87" s="22">
        <v>1.1000000000000001</v>
      </c>
    </row>
    <row r="88" spans="1:2" ht="18" x14ac:dyDescent="0.25">
      <c r="A88" s="24" t="s">
        <v>313</v>
      </c>
      <c r="B88" s="22">
        <v>1.1000000000000001</v>
      </c>
    </row>
    <row r="89" spans="1:2" ht="18" x14ac:dyDescent="0.25">
      <c r="A89" s="24" t="s">
        <v>314</v>
      </c>
      <c r="B89" s="22">
        <v>1</v>
      </c>
    </row>
    <row r="90" spans="1:2" ht="18" x14ac:dyDescent="0.25">
      <c r="A90" s="24" t="s">
        <v>315</v>
      </c>
      <c r="B90" s="22">
        <v>1.2</v>
      </c>
    </row>
    <row r="91" spans="1:2" ht="18" x14ac:dyDescent="0.25">
      <c r="A91" s="24" t="s">
        <v>316</v>
      </c>
      <c r="B91" s="22">
        <v>1</v>
      </c>
    </row>
    <row r="92" spans="1:2" ht="18" x14ac:dyDescent="0.25">
      <c r="A92" s="24" t="s">
        <v>317</v>
      </c>
      <c r="B92" s="22">
        <v>1</v>
      </c>
    </row>
    <row r="93" spans="1:2" ht="18" x14ac:dyDescent="0.25">
      <c r="A93" s="24" t="s">
        <v>318</v>
      </c>
      <c r="B93" s="22">
        <v>1</v>
      </c>
    </row>
    <row r="94" spans="1:2" ht="18" x14ac:dyDescent="0.25">
      <c r="A94" s="24" t="s">
        <v>319</v>
      </c>
      <c r="B94" s="22">
        <v>1</v>
      </c>
    </row>
    <row r="95" spans="1:2" ht="18" x14ac:dyDescent="0.25">
      <c r="A95" s="24" t="s">
        <v>320</v>
      </c>
      <c r="B95" s="22">
        <v>1</v>
      </c>
    </row>
    <row r="96" spans="1:2" ht="18" x14ac:dyDescent="0.25">
      <c r="A96" s="24" t="s">
        <v>322</v>
      </c>
      <c r="B96" s="22">
        <v>1</v>
      </c>
    </row>
    <row r="97" spans="1:2" ht="18" x14ac:dyDescent="0.25">
      <c r="A97" s="24" t="s">
        <v>323</v>
      </c>
      <c r="B97" s="22">
        <v>1</v>
      </c>
    </row>
    <row r="98" spans="1:2" ht="18" x14ac:dyDescent="0.25">
      <c r="A98" s="24" t="s">
        <v>324</v>
      </c>
      <c r="B98" s="22">
        <v>1.1000000000000001</v>
      </c>
    </row>
    <row r="99" spans="1:2" ht="18" x14ac:dyDescent="0.25">
      <c r="A99" s="24" t="s">
        <v>325</v>
      </c>
      <c r="B99" s="22">
        <v>1</v>
      </c>
    </row>
    <row r="100" spans="1:2" ht="18" x14ac:dyDescent="0.25">
      <c r="A100" s="24" t="s">
        <v>326</v>
      </c>
      <c r="B100" s="22">
        <v>1</v>
      </c>
    </row>
    <row r="101" spans="1:2" ht="18" x14ac:dyDescent="0.25">
      <c r="A101" s="24" t="s">
        <v>327</v>
      </c>
      <c r="B101" s="22">
        <v>1.1000000000000001</v>
      </c>
    </row>
    <row r="102" spans="1:2" ht="18" x14ac:dyDescent="0.25">
      <c r="A102" s="24" t="s">
        <v>328</v>
      </c>
      <c r="B102" s="22">
        <v>1.1000000000000001</v>
      </c>
    </row>
    <row r="103" spans="1:2" ht="18" x14ac:dyDescent="0.25">
      <c r="A103" s="24" t="s">
        <v>329</v>
      </c>
      <c r="B103" s="22">
        <v>1.1000000000000001</v>
      </c>
    </row>
    <row r="104" spans="1:2" ht="18" x14ac:dyDescent="0.25">
      <c r="A104" s="24" t="s">
        <v>330</v>
      </c>
      <c r="B104" s="22">
        <v>1.1000000000000001</v>
      </c>
    </row>
    <row r="105" spans="1:2" ht="18" x14ac:dyDescent="0.25">
      <c r="A105" s="24" t="s">
        <v>331</v>
      </c>
      <c r="B105" s="22">
        <v>1.1000000000000001</v>
      </c>
    </row>
    <row r="106" spans="1:2" ht="18" x14ac:dyDescent="0.25">
      <c r="A106" s="24" t="s">
        <v>332</v>
      </c>
      <c r="B106" s="22">
        <v>1</v>
      </c>
    </row>
    <row r="107" spans="1:2" ht="18" x14ac:dyDescent="0.25">
      <c r="A107" s="24" t="s">
        <v>333</v>
      </c>
      <c r="B107" s="22">
        <v>1</v>
      </c>
    </row>
    <row r="108" spans="1:2" ht="18" x14ac:dyDescent="0.25">
      <c r="A108" s="24" t="s">
        <v>334</v>
      </c>
      <c r="B108" s="22">
        <v>1</v>
      </c>
    </row>
    <row r="109" spans="1:2" ht="18" x14ac:dyDescent="0.25">
      <c r="A109" s="24" t="s">
        <v>335</v>
      </c>
      <c r="B109" s="22">
        <v>1</v>
      </c>
    </row>
    <row r="110" spans="1:2" ht="18" x14ac:dyDescent="0.25">
      <c r="A110" s="24" t="s">
        <v>336</v>
      </c>
      <c r="B110" s="22">
        <v>1</v>
      </c>
    </row>
    <row r="111" spans="1:2" ht="47.25" x14ac:dyDescent="0.25">
      <c r="A111" s="24" t="s">
        <v>196</v>
      </c>
      <c r="B111" s="22">
        <v>1.1000000000000001</v>
      </c>
    </row>
    <row r="112" spans="1:2" ht="63" x14ac:dyDescent="0.25">
      <c r="A112" s="24" t="s">
        <v>195</v>
      </c>
      <c r="B112" s="22">
        <v>1.1000000000000001</v>
      </c>
    </row>
    <row r="113" spans="1:2" ht="18" x14ac:dyDescent="0.25">
      <c r="A113" s="24" t="s">
        <v>28</v>
      </c>
      <c r="B113" s="22">
        <v>1</v>
      </c>
    </row>
    <row r="114" spans="1:2" ht="18" x14ac:dyDescent="0.25">
      <c r="A114" s="24" t="s">
        <v>29</v>
      </c>
      <c r="B114" s="22">
        <v>1.2</v>
      </c>
    </row>
    <row r="115" spans="1:2" ht="18" x14ac:dyDescent="0.25">
      <c r="A115" s="24" t="s">
        <v>30</v>
      </c>
      <c r="B115" s="22">
        <v>1</v>
      </c>
    </row>
    <row r="116" spans="1:2" ht="18" x14ac:dyDescent="0.25">
      <c r="A116" s="24" t="s">
        <v>31</v>
      </c>
      <c r="B116" s="22">
        <v>1</v>
      </c>
    </row>
    <row r="117" spans="1:2" ht="18" x14ac:dyDescent="0.25">
      <c r="A117" s="24" t="s">
        <v>33</v>
      </c>
      <c r="B117" s="22">
        <v>1</v>
      </c>
    </row>
    <row r="118" spans="1:2" ht="18" x14ac:dyDescent="0.25">
      <c r="A118" s="24" t="s">
        <v>181</v>
      </c>
      <c r="B118" s="22">
        <v>1.1000000000000001</v>
      </c>
    </row>
    <row r="119" spans="1:2" ht="18" x14ac:dyDescent="0.25">
      <c r="A119" s="24" t="s">
        <v>34</v>
      </c>
      <c r="B119" s="22">
        <v>1</v>
      </c>
    </row>
    <row r="120" spans="1:2" ht="18" x14ac:dyDescent="0.25">
      <c r="A120" s="24" t="s">
        <v>35</v>
      </c>
      <c r="B120" s="22">
        <v>1.1000000000000001</v>
      </c>
    </row>
    <row r="121" spans="1:2" ht="18" x14ac:dyDescent="0.25">
      <c r="A121" s="24" t="s">
        <v>36</v>
      </c>
      <c r="B121" s="22">
        <v>1</v>
      </c>
    </row>
    <row r="122" spans="1:2" ht="18" x14ac:dyDescent="0.25">
      <c r="A122" s="24" t="s">
        <v>145</v>
      </c>
      <c r="B122" s="22">
        <v>1</v>
      </c>
    </row>
    <row r="123" spans="1:2" ht="18" x14ac:dyDescent="0.25">
      <c r="A123" s="24" t="s">
        <v>37</v>
      </c>
      <c r="B123" s="22">
        <v>1.1000000000000001</v>
      </c>
    </row>
    <row r="124" spans="1:2" ht="18" x14ac:dyDescent="0.25">
      <c r="A124" s="24" t="s">
        <v>38</v>
      </c>
      <c r="B124" s="22">
        <v>1</v>
      </c>
    </row>
    <row r="125" spans="1:2" ht="18" x14ac:dyDescent="0.25">
      <c r="A125" s="24" t="s">
        <v>124</v>
      </c>
      <c r="B125" s="22">
        <v>1</v>
      </c>
    </row>
    <row r="126" spans="1:2" ht="18" x14ac:dyDescent="0.25">
      <c r="A126" s="24" t="s">
        <v>39</v>
      </c>
      <c r="B126" s="22">
        <v>1</v>
      </c>
    </row>
    <row r="127" spans="1:2" ht="18" x14ac:dyDescent="0.25">
      <c r="A127" s="24" t="s">
        <v>95</v>
      </c>
      <c r="B127" s="22">
        <v>1.1000000000000001</v>
      </c>
    </row>
    <row r="128" spans="1:2" ht="18" x14ac:dyDescent="0.25">
      <c r="A128" s="24" t="s">
        <v>161</v>
      </c>
      <c r="B128" s="22">
        <v>1.1499999999999999</v>
      </c>
    </row>
    <row r="129" spans="1:2" ht="18" x14ac:dyDescent="0.25">
      <c r="A129" s="24" t="s">
        <v>40</v>
      </c>
      <c r="B129" s="22">
        <v>1</v>
      </c>
    </row>
    <row r="130" spans="1:2" ht="18" x14ac:dyDescent="0.25">
      <c r="A130" s="24" t="s">
        <v>125</v>
      </c>
      <c r="B130" s="22">
        <v>1</v>
      </c>
    </row>
    <row r="131" spans="1:2" ht="18" x14ac:dyDescent="0.25">
      <c r="A131" s="24" t="s">
        <v>126</v>
      </c>
      <c r="B131" s="22">
        <v>1</v>
      </c>
    </row>
    <row r="132" spans="1:2" ht="18" x14ac:dyDescent="0.25">
      <c r="A132" s="24" t="s">
        <v>41</v>
      </c>
      <c r="B132" s="22">
        <v>1.1000000000000001</v>
      </c>
    </row>
    <row r="133" spans="1:2" ht="18" x14ac:dyDescent="0.25">
      <c r="A133" s="24" t="s">
        <v>42</v>
      </c>
      <c r="B133" s="22">
        <v>1</v>
      </c>
    </row>
    <row r="134" spans="1:2" ht="18" x14ac:dyDescent="0.25">
      <c r="A134" s="24" t="s">
        <v>157</v>
      </c>
      <c r="B134" s="22">
        <v>1.1000000000000001</v>
      </c>
    </row>
    <row r="135" spans="1:2" ht="18" x14ac:dyDescent="0.25">
      <c r="A135" s="24" t="s">
        <v>165</v>
      </c>
      <c r="B135" s="22">
        <v>1.2</v>
      </c>
    </row>
    <row r="136" spans="1:2" ht="18" x14ac:dyDescent="0.25">
      <c r="A136" s="24" t="s">
        <v>163</v>
      </c>
      <c r="B136" s="22">
        <v>1</v>
      </c>
    </row>
    <row r="137" spans="1:2" ht="18" x14ac:dyDescent="0.25">
      <c r="A137" s="24" t="s">
        <v>166</v>
      </c>
      <c r="B137" s="22">
        <v>1.1000000000000001</v>
      </c>
    </row>
    <row r="138" spans="1:2" ht="18" x14ac:dyDescent="0.25">
      <c r="A138" s="24" t="s">
        <v>164</v>
      </c>
      <c r="B138" s="22">
        <v>1</v>
      </c>
    </row>
    <row r="139" spans="1:2" ht="18" x14ac:dyDescent="0.25">
      <c r="A139" s="24" t="s">
        <v>141</v>
      </c>
      <c r="B139" s="22">
        <v>1</v>
      </c>
    </row>
    <row r="140" spans="1:2" ht="18" x14ac:dyDescent="0.25">
      <c r="A140" s="24" t="s">
        <v>159</v>
      </c>
      <c r="B140" s="22">
        <v>1.1000000000000001</v>
      </c>
    </row>
    <row r="141" spans="1:2" ht="18" x14ac:dyDescent="0.25">
      <c r="A141" s="24" t="s">
        <v>146</v>
      </c>
      <c r="B141" s="22">
        <v>1</v>
      </c>
    </row>
    <row r="142" spans="1:2" ht="18" x14ac:dyDescent="0.25">
      <c r="A142" s="24" t="s">
        <v>127</v>
      </c>
      <c r="B142" s="22">
        <v>1</v>
      </c>
    </row>
    <row r="143" spans="1:2" ht="63" x14ac:dyDescent="0.25">
      <c r="A143" s="24" t="s">
        <v>187</v>
      </c>
      <c r="B143" s="22">
        <v>1</v>
      </c>
    </row>
    <row r="144" spans="1:2" ht="47.25" x14ac:dyDescent="0.25">
      <c r="A144" s="24" t="s">
        <v>186</v>
      </c>
      <c r="B144" s="22">
        <v>1.1000000000000001</v>
      </c>
    </row>
    <row r="145" spans="1:2" ht="18" x14ac:dyDescent="0.25">
      <c r="A145" s="24" t="s">
        <v>185</v>
      </c>
      <c r="B145" s="22">
        <v>1.2</v>
      </c>
    </row>
    <row r="146" spans="1:2" ht="18" x14ac:dyDescent="0.25">
      <c r="A146" s="24" t="s">
        <v>184</v>
      </c>
      <c r="B146" s="22">
        <v>1</v>
      </c>
    </row>
    <row r="147" spans="1:2" ht="18" x14ac:dyDescent="0.25">
      <c r="A147" s="24" t="s">
        <v>43</v>
      </c>
      <c r="B147" s="22">
        <v>1</v>
      </c>
    </row>
    <row r="148" spans="1:2" ht="18" x14ac:dyDescent="0.25">
      <c r="A148" s="24" t="s">
        <v>44</v>
      </c>
      <c r="B148" s="22">
        <v>1</v>
      </c>
    </row>
    <row r="149" spans="1:2" ht="18" x14ac:dyDescent="0.25">
      <c r="A149" s="24" t="s">
        <v>45</v>
      </c>
      <c r="B149" s="22">
        <v>1</v>
      </c>
    </row>
    <row r="150" spans="1:2" ht="18" x14ac:dyDescent="0.25">
      <c r="A150" s="24" t="s">
        <v>6</v>
      </c>
      <c r="B150" s="22">
        <v>1.1000000000000001</v>
      </c>
    </row>
    <row r="151" spans="1:2" ht="18" x14ac:dyDescent="0.25">
      <c r="A151" s="24" t="s">
        <v>46</v>
      </c>
      <c r="B151" s="22">
        <v>1</v>
      </c>
    </row>
    <row r="152" spans="1:2" ht="18" x14ac:dyDescent="0.25">
      <c r="A152" s="24" t="s">
        <v>128</v>
      </c>
      <c r="B152" s="22">
        <v>1</v>
      </c>
    </row>
    <row r="153" spans="1:2" ht="18" x14ac:dyDescent="0.25">
      <c r="A153" s="24" t="s">
        <v>47</v>
      </c>
      <c r="B153" s="22">
        <v>1</v>
      </c>
    </row>
    <row r="154" spans="1:2" ht="18" x14ac:dyDescent="0.25">
      <c r="A154" s="24" t="s">
        <v>49</v>
      </c>
      <c r="B154" s="22">
        <v>1</v>
      </c>
    </row>
    <row r="155" spans="1:2" ht="18" x14ac:dyDescent="0.25">
      <c r="A155" s="24" t="s">
        <v>50</v>
      </c>
      <c r="B155" s="22">
        <v>1.05</v>
      </c>
    </row>
    <row r="156" spans="1:2" ht="18" x14ac:dyDescent="0.25">
      <c r="A156" s="24" t="s">
        <v>51</v>
      </c>
      <c r="B156" s="22">
        <v>1</v>
      </c>
    </row>
    <row r="157" spans="1:2" ht="18" x14ac:dyDescent="0.25">
      <c r="A157" s="24" t="s">
        <v>106</v>
      </c>
      <c r="B157" s="22">
        <v>1</v>
      </c>
    </row>
    <row r="158" spans="1:2" ht="31.5" x14ac:dyDescent="0.25">
      <c r="A158" s="24" t="s">
        <v>171</v>
      </c>
      <c r="B158" s="22">
        <v>1.1000000000000001</v>
      </c>
    </row>
    <row r="159" spans="1:2" ht="18" x14ac:dyDescent="0.25">
      <c r="A159" s="24" t="s">
        <v>172</v>
      </c>
      <c r="B159" s="22">
        <v>1</v>
      </c>
    </row>
    <row r="160" spans="1:2" ht="31.5" x14ac:dyDescent="0.25">
      <c r="A160" s="24" t="s">
        <v>170</v>
      </c>
      <c r="B160" s="22">
        <v>1.1000000000000001</v>
      </c>
    </row>
    <row r="161" spans="1:2" ht="18" x14ac:dyDescent="0.25">
      <c r="A161" s="24" t="s">
        <v>173</v>
      </c>
      <c r="B161" s="22">
        <v>1.2</v>
      </c>
    </row>
    <row r="162" spans="1:2" ht="18" x14ac:dyDescent="0.25">
      <c r="A162" s="24" t="s">
        <v>179</v>
      </c>
      <c r="B162" s="22">
        <v>1.1000000000000001</v>
      </c>
    </row>
    <row r="163" spans="1:2" ht="31.5" x14ac:dyDescent="0.25">
      <c r="A163" s="24" t="s">
        <v>175</v>
      </c>
      <c r="B163" s="22">
        <v>1.1000000000000001</v>
      </c>
    </row>
    <row r="164" spans="1:2" ht="18" x14ac:dyDescent="0.25">
      <c r="A164" s="24" t="s">
        <v>174</v>
      </c>
      <c r="B164" s="22">
        <v>1</v>
      </c>
    </row>
    <row r="165" spans="1:2" ht="18" x14ac:dyDescent="0.25">
      <c r="A165" s="24" t="s">
        <v>176</v>
      </c>
      <c r="B165" s="22">
        <v>1</v>
      </c>
    </row>
    <row r="166" spans="1:2" ht="18" x14ac:dyDescent="0.25">
      <c r="A166" s="24" t="s">
        <v>177</v>
      </c>
      <c r="B166" s="22">
        <v>1</v>
      </c>
    </row>
    <row r="167" spans="1:2" ht="18" x14ac:dyDescent="0.25">
      <c r="A167" s="24" t="s">
        <v>178</v>
      </c>
      <c r="B167" s="22">
        <v>1</v>
      </c>
    </row>
    <row r="168" spans="1:2" ht="47.25" x14ac:dyDescent="0.25">
      <c r="A168" s="24" t="s">
        <v>162</v>
      </c>
      <c r="B168" s="22">
        <v>1.1000000000000001</v>
      </c>
    </row>
    <row r="169" spans="1:2" ht="18" x14ac:dyDescent="0.25">
      <c r="A169" s="24" t="s">
        <v>52</v>
      </c>
      <c r="B169" s="22">
        <v>1</v>
      </c>
    </row>
    <row r="170" spans="1:2" ht="18" x14ac:dyDescent="0.25">
      <c r="A170" s="24" t="s">
        <v>53</v>
      </c>
      <c r="B170" s="22">
        <v>1</v>
      </c>
    </row>
    <row r="171" spans="1:2" ht="18" x14ac:dyDescent="0.25">
      <c r="A171" s="24" t="s">
        <v>54</v>
      </c>
      <c r="B171" s="22">
        <v>1</v>
      </c>
    </row>
    <row r="172" spans="1:2" ht="18" x14ac:dyDescent="0.25">
      <c r="A172" s="24" t="s">
        <v>199</v>
      </c>
      <c r="B172" s="22">
        <v>1</v>
      </c>
    </row>
    <row r="173" spans="1:2" ht="18" x14ac:dyDescent="0.25">
      <c r="A173" s="24" t="s">
        <v>198</v>
      </c>
      <c r="B173" s="22">
        <v>1.1000000000000001</v>
      </c>
    </row>
    <row r="174" spans="1:2" ht="18" x14ac:dyDescent="0.25">
      <c r="A174" s="24" t="s">
        <v>197</v>
      </c>
      <c r="B174" s="22">
        <v>1.2</v>
      </c>
    </row>
    <row r="175" spans="1:2" ht="18" x14ac:dyDescent="0.25">
      <c r="A175" s="24" t="s">
        <v>117</v>
      </c>
      <c r="B175" s="22">
        <v>1.1000000000000001</v>
      </c>
    </row>
    <row r="176" spans="1:2" ht="18" x14ac:dyDescent="0.25">
      <c r="A176" s="24" t="s">
        <v>140</v>
      </c>
      <c r="B176" s="22">
        <v>1.1000000000000001</v>
      </c>
    </row>
    <row r="177" spans="1:2" ht="18" x14ac:dyDescent="0.25">
      <c r="A177" s="24" t="s">
        <v>55</v>
      </c>
      <c r="B177" s="22">
        <v>1.1000000000000001</v>
      </c>
    </row>
    <row r="178" spans="1:2" ht="18" x14ac:dyDescent="0.25">
      <c r="A178" s="24" t="s">
        <v>56</v>
      </c>
      <c r="B178" s="22">
        <v>1</v>
      </c>
    </row>
    <row r="179" spans="1:2" ht="18" x14ac:dyDescent="0.25">
      <c r="A179" s="24" t="s">
        <v>57</v>
      </c>
      <c r="B179" s="22">
        <v>1.05</v>
      </c>
    </row>
    <row r="180" spans="1:2" ht="18" x14ac:dyDescent="0.25">
      <c r="A180" s="24" t="s">
        <v>58</v>
      </c>
      <c r="B180" s="22">
        <v>1</v>
      </c>
    </row>
    <row r="181" spans="1:2" ht="18" x14ac:dyDescent="0.25">
      <c r="A181" s="24" t="s">
        <v>60</v>
      </c>
      <c r="B181" s="22">
        <v>1</v>
      </c>
    </row>
    <row r="182" spans="1:2" ht="18" x14ac:dyDescent="0.25">
      <c r="A182" s="24" t="s">
        <v>61</v>
      </c>
      <c r="B182" s="22">
        <v>1</v>
      </c>
    </row>
    <row r="183" spans="1:2" ht="18" x14ac:dyDescent="0.25">
      <c r="A183" s="24" t="s">
        <v>129</v>
      </c>
      <c r="B183" s="22">
        <v>1.1000000000000001</v>
      </c>
    </row>
    <row r="184" spans="1:2" ht="18" x14ac:dyDescent="0.25">
      <c r="A184" s="24" t="s">
        <v>119</v>
      </c>
      <c r="B184" s="22">
        <v>1</v>
      </c>
    </row>
    <row r="185" spans="1:2" ht="18" x14ac:dyDescent="0.25">
      <c r="A185" s="24" t="s">
        <v>121</v>
      </c>
      <c r="B185" s="22">
        <v>1</v>
      </c>
    </row>
    <row r="186" spans="1:2" ht="18" x14ac:dyDescent="0.25">
      <c r="A186" s="24" t="s">
        <v>48</v>
      </c>
      <c r="B186" s="22">
        <v>1</v>
      </c>
    </row>
    <row r="187" spans="1:2" ht="18" x14ac:dyDescent="0.25">
      <c r="A187" s="24" t="s">
        <v>59</v>
      </c>
      <c r="B187" s="22">
        <v>1</v>
      </c>
    </row>
    <row r="188" spans="1:2" ht="18" x14ac:dyDescent="0.25">
      <c r="A188" s="24" t="s">
        <v>71</v>
      </c>
      <c r="B188" s="22">
        <v>1</v>
      </c>
    </row>
    <row r="189" spans="1:2" ht="18" x14ac:dyDescent="0.25">
      <c r="A189" s="24" t="s">
        <v>80</v>
      </c>
      <c r="B189" s="22">
        <v>1.1000000000000001</v>
      </c>
    </row>
    <row r="190" spans="1:2" ht="18" x14ac:dyDescent="0.25">
      <c r="A190" s="24" t="s">
        <v>32</v>
      </c>
      <c r="B190" s="22">
        <v>1</v>
      </c>
    </row>
    <row r="191" spans="1:2" ht="18" x14ac:dyDescent="0.25">
      <c r="A191" s="24" t="s">
        <v>98</v>
      </c>
      <c r="B191" s="22">
        <v>1</v>
      </c>
    </row>
    <row r="192" spans="1:2" ht="18" x14ac:dyDescent="0.25">
      <c r="A192" s="24" t="s">
        <v>102</v>
      </c>
      <c r="B192" s="22">
        <v>1.05</v>
      </c>
    </row>
    <row r="193" spans="1:2" ht="18" x14ac:dyDescent="0.25">
      <c r="A193" s="24" t="s">
        <v>93</v>
      </c>
      <c r="B193" s="22">
        <v>1</v>
      </c>
    </row>
    <row r="194" spans="1:2" ht="18" x14ac:dyDescent="0.25">
      <c r="A194" s="24" t="s">
        <v>113</v>
      </c>
      <c r="B194" s="22">
        <v>1</v>
      </c>
    </row>
    <row r="195" spans="1:2" ht="18" x14ac:dyDescent="0.25">
      <c r="A195" s="24" t="s">
        <v>96</v>
      </c>
      <c r="B195" s="22">
        <v>1.1000000000000001</v>
      </c>
    </row>
    <row r="196" spans="1:2" ht="18" x14ac:dyDescent="0.25">
      <c r="A196" s="24" t="s">
        <v>130</v>
      </c>
      <c r="B196" s="22">
        <v>1.2</v>
      </c>
    </row>
    <row r="197" spans="1:2" ht="18" x14ac:dyDescent="0.25">
      <c r="A197" s="24" t="s">
        <v>62</v>
      </c>
      <c r="B197" s="22">
        <v>1</v>
      </c>
    </row>
    <row r="198" spans="1:2" ht="18" x14ac:dyDescent="0.25">
      <c r="A198" s="24" t="s">
        <v>139</v>
      </c>
      <c r="B198" s="22">
        <v>1.1000000000000001</v>
      </c>
    </row>
    <row r="199" spans="1:2" ht="18" x14ac:dyDescent="0.25">
      <c r="A199" s="24" t="s">
        <v>139</v>
      </c>
      <c r="B199" s="22">
        <v>1.1000000000000001</v>
      </c>
    </row>
    <row r="200" spans="1:2" ht="18" x14ac:dyDescent="0.25">
      <c r="A200" s="24" t="s">
        <v>131</v>
      </c>
      <c r="B200" s="22">
        <v>1.1000000000000001</v>
      </c>
    </row>
    <row r="201" spans="1:2" ht="18" x14ac:dyDescent="0.25">
      <c r="A201" s="24" t="s">
        <v>63</v>
      </c>
      <c r="B201" s="22">
        <v>1</v>
      </c>
    </row>
    <row r="202" spans="1:2" ht="18" x14ac:dyDescent="0.25">
      <c r="A202" s="24" t="s">
        <v>64</v>
      </c>
      <c r="B202" s="22">
        <v>1</v>
      </c>
    </row>
    <row r="203" spans="1:2" ht="18" x14ac:dyDescent="0.25">
      <c r="A203" s="24" t="s">
        <v>65</v>
      </c>
      <c r="B203" s="22">
        <v>1</v>
      </c>
    </row>
    <row r="204" spans="1:2" ht="18" x14ac:dyDescent="0.25">
      <c r="A204" s="24" t="s">
        <v>66</v>
      </c>
      <c r="B204" s="22">
        <v>1</v>
      </c>
    </row>
    <row r="205" spans="1:2" ht="18" x14ac:dyDescent="0.25">
      <c r="A205" s="24" t="s">
        <v>67</v>
      </c>
      <c r="B205" s="22">
        <v>1</v>
      </c>
    </row>
    <row r="206" spans="1:2" ht="18" x14ac:dyDescent="0.25">
      <c r="A206" s="24" t="s">
        <v>122</v>
      </c>
      <c r="B206" s="22">
        <v>1</v>
      </c>
    </row>
    <row r="207" spans="1:2" ht="18" x14ac:dyDescent="0.25">
      <c r="A207" s="24" t="s">
        <v>68</v>
      </c>
      <c r="B207" s="22">
        <v>1</v>
      </c>
    </row>
    <row r="208" spans="1:2" ht="18" x14ac:dyDescent="0.25">
      <c r="A208" s="24" t="s">
        <v>70</v>
      </c>
      <c r="B208" s="22">
        <v>1</v>
      </c>
    </row>
    <row r="209" spans="1:2" ht="18" x14ac:dyDescent="0.25">
      <c r="A209" s="24" t="s">
        <v>72</v>
      </c>
      <c r="B209" s="22">
        <v>1</v>
      </c>
    </row>
    <row r="210" spans="1:2" ht="18" x14ac:dyDescent="0.25">
      <c r="A210" s="24" t="s">
        <v>73</v>
      </c>
      <c r="B210" s="22">
        <v>1</v>
      </c>
    </row>
    <row r="211" spans="1:2" ht="18" x14ac:dyDescent="0.25">
      <c r="A211" s="24" t="s">
        <v>69</v>
      </c>
      <c r="B211" s="22">
        <v>1.05</v>
      </c>
    </row>
    <row r="212" spans="1:2" ht="18" x14ac:dyDescent="0.25">
      <c r="A212" s="24" t="s">
        <v>74</v>
      </c>
      <c r="B212" s="22">
        <v>1</v>
      </c>
    </row>
    <row r="213" spans="1:2" ht="18" x14ac:dyDescent="0.25">
      <c r="A213" s="24" t="s">
        <v>75</v>
      </c>
      <c r="B213" s="22">
        <v>1</v>
      </c>
    </row>
    <row r="214" spans="1:2" ht="18" x14ac:dyDescent="0.25">
      <c r="A214" s="24" t="s">
        <v>76</v>
      </c>
      <c r="B214" s="22">
        <v>1</v>
      </c>
    </row>
    <row r="215" spans="1:2" ht="18" x14ac:dyDescent="0.25">
      <c r="A215" s="24" t="s">
        <v>77</v>
      </c>
      <c r="B215" s="22">
        <v>1</v>
      </c>
    </row>
    <row r="216" spans="1:2" ht="18" x14ac:dyDescent="0.25">
      <c r="A216" s="24" t="s">
        <v>78</v>
      </c>
      <c r="B216" s="22">
        <v>1.1000000000000001</v>
      </c>
    </row>
    <row r="217" spans="1:2" ht="18" x14ac:dyDescent="0.25">
      <c r="A217" s="24" t="s">
        <v>152</v>
      </c>
      <c r="B217" s="22">
        <v>1.2</v>
      </c>
    </row>
    <row r="218" spans="1:2" ht="18" x14ac:dyDescent="0.25">
      <c r="A218" s="24" t="s">
        <v>151</v>
      </c>
      <c r="B218" s="22">
        <v>1.1000000000000001</v>
      </c>
    </row>
    <row r="219" spans="1:2" ht="18" x14ac:dyDescent="0.25">
      <c r="A219" s="24" t="s">
        <v>79</v>
      </c>
      <c r="B219" s="22">
        <v>1.1000000000000001</v>
      </c>
    </row>
    <row r="220" spans="1:2" ht="18" x14ac:dyDescent="0.25">
      <c r="A220" s="24" t="s">
        <v>120</v>
      </c>
      <c r="B220" s="22">
        <v>1</v>
      </c>
    </row>
    <row r="221" spans="1:2" ht="18" x14ac:dyDescent="0.25">
      <c r="A221" s="24" t="s">
        <v>143</v>
      </c>
      <c r="B221" s="22">
        <v>1</v>
      </c>
    </row>
    <row r="222" spans="1:2" ht="18" x14ac:dyDescent="0.25">
      <c r="A222" s="24" t="s">
        <v>81</v>
      </c>
      <c r="B222" s="22">
        <v>1</v>
      </c>
    </row>
    <row r="223" spans="1:2" ht="18" x14ac:dyDescent="0.25">
      <c r="A223" s="24" t="s">
        <v>123</v>
      </c>
      <c r="B223" s="22">
        <v>1</v>
      </c>
    </row>
    <row r="224" spans="1:2" ht="18" x14ac:dyDescent="0.25">
      <c r="A224" s="24" t="s">
        <v>156</v>
      </c>
      <c r="B224" s="22">
        <v>1</v>
      </c>
    </row>
    <row r="225" spans="1:2" ht="18" x14ac:dyDescent="0.25">
      <c r="A225" s="24" t="s">
        <v>142</v>
      </c>
      <c r="B225" s="22">
        <v>1</v>
      </c>
    </row>
    <row r="226" spans="1:2" ht="18" x14ac:dyDescent="0.25">
      <c r="A226" s="24" t="s">
        <v>82</v>
      </c>
      <c r="B226" s="22">
        <v>1.1000000000000001</v>
      </c>
    </row>
    <row r="227" spans="1:2" ht="18" x14ac:dyDescent="0.25">
      <c r="A227" s="24" t="s">
        <v>83</v>
      </c>
      <c r="B227" s="22">
        <v>1.1000000000000001</v>
      </c>
    </row>
    <row r="228" spans="1:2" ht="18" x14ac:dyDescent="0.25">
      <c r="A228" s="24" t="s">
        <v>84</v>
      </c>
      <c r="B228" s="22">
        <v>1</v>
      </c>
    </row>
    <row r="229" spans="1:2" ht="18" x14ac:dyDescent="0.25">
      <c r="A229" s="24" t="s">
        <v>85</v>
      </c>
      <c r="B229" s="22">
        <v>1.1000000000000001</v>
      </c>
    </row>
    <row r="230" spans="1:2" ht="18" x14ac:dyDescent="0.25">
      <c r="A230" s="24" t="s">
        <v>86</v>
      </c>
      <c r="B230" s="22">
        <v>1</v>
      </c>
    </row>
    <row r="231" spans="1:2" ht="18" x14ac:dyDescent="0.25">
      <c r="A231" s="24" t="s">
        <v>87</v>
      </c>
      <c r="B231" s="22">
        <v>1.2</v>
      </c>
    </row>
    <row r="232" spans="1:2" ht="18" x14ac:dyDescent="0.25">
      <c r="A232" s="24" t="s">
        <v>87</v>
      </c>
      <c r="B232" s="22">
        <v>1.2</v>
      </c>
    </row>
    <row r="233" spans="1:2" ht="18" x14ac:dyDescent="0.25">
      <c r="A233" s="24" t="s">
        <v>154</v>
      </c>
      <c r="B233" s="22">
        <v>1.05</v>
      </c>
    </row>
    <row r="234" spans="1:2" ht="18" x14ac:dyDescent="0.25">
      <c r="A234" s="24" t="s">
        <v>153</v>
      </c>
      <c r="B234" s="22">
        <v>1</v>
      </c>
    </row>
    <row r="235" spans="1:2" ht="18" x14ac:dyDescent="0.25">
      <c r="A235" s="24" t="s">
        <v>148</v>
      </c>
      <c r="B235" s="22">
        <v>1.1000000000000001</v>
      </c>
    </row>
    <row r="236" spans="1:2" ht="18" x14ac:dyDescent="0.25">
      <c r="A236" s="24" t="s">
        <v>132</v>
      </c>
      <c r="B236" s="22">
        <v>1.1000000000000001</v>
      </c>
    </row>
    <row r="237" spans="1:2" ht="18" x14ac:dyDescent="0.25">
      <c r="A237" s="24" t="s">
        <v>133</v>
      </c>
      <c r="B237" s="22">
        <v>1</v>
      </c>
    </row>
    <row r="238" spans="1:2" ht="18" x14ac:dyDescent="0.25">
      <c r="A238" s="24" t="s">
        <v>134</v>
      </c>
      <c r="B238" s="22">
        <v>1</v>
      </c>
    </row>
    <row r="239" spans="1:2" ht="18" x14ac:dyDescent="0.25">
      <c r="A239" s="24" t="s">
        <v>88</v>
      </c>
      <c r="B239" s="22">
        <v>1.2</v>
      </c>
    </row>
    <row r="240" spans="1:2" ht="18" x14ac:dyDescent="0.25">
      <c r="A240" s="24" t="s">
        <v>89</v>
      </c>
      <c r="B240" s="22">
        <v>1.1000000000000001</v>
      </c>
    </row>
    <row r="241" spans="1:2" ht="18" x14ac:dyDescent="0.25">
      <c r="A241" s="24" t="s">
        <v>147</v>
      </c>
      <c r="B241" s="22">
        <v>1.05</v>
      </c>
    </row>
    <row r="242" spans="1:2" ht="18" x14ac:dyDescent="0.25">
      <c r="A242" s="24" t="s">
        <v>5</v>
      </c>
      <c r="B242" s="22">
        <v>1</v>
      </c>
    </row>
    <row r="243" spans="1:2" ht="18" x14ac:dyDescent="0.25">
      <c r="A243" s="24" t="s">
        <v>90</v>
      </c>
      <c r="B243" s="22">
        <v>1.2</v>
      </c>
    </row>
    <row r="244" spans="1:2" ht="18" x14ac:dyDescent="0.25">
      <c r="A244" s="24" t="s">
        <v>135</v>
      </c>
      <c r="B244" s="22">
        <v>1</v>
      </c>
    </row>
    <row r="245" spans="1:2" ht="18" x14ac:dyDescent="0.25">
      <c r="A245" s="24" t="s">
        <v>136</v>
      </c>
      <c r="B245" s="22">
        <v>1</v>
      </c>
    </row>
    <row r="246" spans="1:2" ht="18" x14ac:dyDescent="0.25">
      <c r="A246" s="24" t="s">
        <v>91</v>
      </c>
      <c r="B246" s="22">
        <v>1</v>
      </c>
    </row>
    <row r="247" spans="1:2" ht="18" x14ac:dyDescent="0.25">
      <c r="A247" s="24" t="s">
        <v>92</v>
      </c>
      <c r="B247" s="22">
        <v>1</v>
      </c>
    </row>
    <row r="248" spans="1:2" ht="18" x14ac:dyDescent="0.25">
      <c r="A248" s="24" t="s">
        <v>94</v>
      </c>
      <c r="B248" s="22">
        <v>1</v>
      </c>
    </row>
    <row r="249" spans="1:2" ht="18" x14ac:dyDescent="0.25">
      <c r="A249" s="24" t="s">
        <v>97</v>
      </c>
      <c r="B249" s="22">
        <v>1</v>
      </c>
    </row>
    <row r="250" spans="1:2" ht="18" x14ac:dyDescent="0.25">
      <c r="A250" s="24" t="s">
        <v>99</v>
      </c>
      <c r="B250" s="22">
        <v>1</v>
      </c>
    </row>
    <row r="251" spans="1:2" ht="18" x14ac:dyDescent="0.25">
      <c r="A251" s="24" t="s">
        <v>100</v>
      </c>
      <c r="B251" s="22">
        <v>1</v>
      </c>
    </row>
    <row r="252" spans="1:2" ht="18" x14ac:dyDescent="0.25">
      <c r="A252" s="24" t="s">
        <v>101</v>
      </c>
      <c r="B252" s="22">
        <v>1.05</v>
      </c>
    </row>
    <row r="253" spans="1:2" ht="18" x14ac:dyDescent="0.25">
      <c r="A253" s="24" t="s">
        <v>104</v>
      </c>
      <c r="B253" s="22">
        <v>1.1000000000000001</v>
      </c>
    </row>
    <row r="254" spans="1:2" ht="18" x14ac:dyDescent="0.25">
      <c r="A254" s="24" t="s">
        <v>103</v>
      </c>
      <c r="B254" s="22">
        <v>1.1000000000000001</v>
      </c>
    </row>
    <row r="255" spans="1:2" ht="18" x14ac:dyDescent="0.25">
      <c r="A255" s="24" t="s">
        <v>167</v>
      </c>
      <c r="B255" s="22">
        <v>1</v>
      </c>
    </row>
    <row r="256" spans="1:2" ht="31.5" x14ac:dyDescent="0.25">
      <c r="A256" s="24" t="s">
        <v>168</v>
      </c>
      <c r="B256" s="22">
        <v>1.1000000000000001</v>
      </c>
    </row>
    <row r="257" spans="1:2" ht="18" x14ac:dyDescent="0.25">
      <c r="A257" s="24" t="s">
        <v>158</v>
      </c>
      <c r="B257" s="22">
        <v>1.1000000000000001</v>
      </c>
    </row>
    <row r="258" spans="1:2" ht="18" x14ac:dyDescent="0.25">
      <c r="A258" s="24" t="s">
        <v>169</v>
      </c>
      <c r="B258" s="22">
        <v>1.1000000000000001</v>
      </c>
    </row>
    <row r="259" spans="1:2" ht="18" x14ac:dyDescent="0.25">
      <c r="A259" s="24" t="s">
        <v>107</v>
      </c>
      <c r="B259" s="22">
        <v>1.2</v>
      </c>
    </row>
    <row r="260" spans="1:2" ht="18" x14ac:dyDescent="0.25">
      <c r="A260" s="24" t="s">
        <v>160</v>
      </c>
      <c r="B260" s="22">
        <v>1.1000000000000001</v>
      </c>
    </row>
    <row r="261" spans="1:2" ht="18" x14ac:dyDescent="0.25">
      <c r="A261" s="24" t="s">
        <v>155</v>
      </c>
      <c r="B261" s="22">
        <v>1</v>
      </c>
    </row>
    <row r="262" spans="1:2" ht="18" x14ac:dyDescent="0.25">
      <c r="A262" s="24" t="s">
        <v>144</v>
      </c>
      <c r="B262" s="22">
        <v>1</v>
      </c>
    </row>
    <row r="263" spans="1:2" ht="18" x14ac:dyDescent="0.25">
      <c r="A263" s="24" t="s">
        <v>108</v>
      </c>
      <c r="B263" s="22">
        <v>1</v>
      </c>
    </row>
    <row r="264" spans="1:2" ht="18" x14ac:dyDescent="0.25">
      <c r="A264" s="24" t="s">
        <v>109</v>
      </c>
      <c r="B264" s="22">
        <v>1</v>
      </c>
    </row>
    <row r="265" spans="1:2" ht="18" x14ac:dyDescent="0.25">
      <c r="A265" s="24" t="s">
        <v>116</v>
      </c>
      <c r="B265" s="22">
        <v>1</v>
      </c>
    </row>
    <row r="266" spans="1:2" ht="18" x14ac:dyDescent="0.25">
      <c r="A266" s="24" t="s">
        <v>118</v>
      </c>
      <c r="B266" s="22">
        <v>1.1000000000000001</v>
      </c>
    </row>
    <row r="267" spans="1:2" ht="18" x14ac:dyDescent="0.25">
      <c r="A267" s="24" t="s">
        <v>110</v>
      </c>
      <c r="B267" s="22">
        <v>1</v>
      </c>
    </row>
    <row r="268" spans="1:2" ht="18" x14ac:dyDescent="0.25">
      <c r="A268" s="24" t="s">
        <v>111</v>
      </c>
      <c r="B268" s="22">
        <v>1</v>
      </c>
    </row>
    <row r="269" spans="1:2" ht="18" x14ac:dyDescent="0.25">
      <c r="A269" s="24" t="s">
        <v>321</v>
      </c>
      <c r="B269" s="22">
        <v>1</v>
      </c>
    </row>
    <row r="270" spans="1:2" ht="18" x14ac:dyDescent="0.25">
      <c r="A270" s="24" t="s">
        <v>112</v>
      </c>
      <c r="B270" s="22">
        <v>1</v>
      </c>
    </row>
    <row r="271" spans="1:2" ht="18" x14ac:dyDescent="0.25">
      <c r="A271" s="24" t="s">
        <v>114</v>
      </c>
      <c r="B271" s="22">
        <v>1.1000000000000001</v>
      </c>
    </row>
    <row r="272" spans="1:2" ht="18" x14ac:dyDescent="0.25">
      <c r="A272" s="24" t="s">
        <v>115</v>
      </c>
      <c r="B272" s="22">
        <v>1</v>
      </c>
    </row>
    <row r="273" spans="1:2" ht="18" x14ac:dyDescent="0.25">
      <c r="A273" s="24" t="s">
        <v>105</v>
      </c>
      <c r="B273" s="22">
        <v>1.1000000000000001</v>
      </c>
    </row>
    <row r="274" spans="1:2" ht="18" x14ac:dyDescent="0.25">
      <c r="A274" s="24"/>
      <c r="B274" s="22"/>
    </row>
    <row r="275" spans="1:2" ht="18" x14ac:dyDescent="0.25">
      <c r="A275" s="24"/>
      <c r="B275" s="22"/>
    </row>
    <row r="276" spans="1:2" ht="18" x14ac:dyDescent="0.25">
      <c r="A276" s="24"/>
      <c r="B276" s="22"/>
    </row>
    <row r="277" spans="1:2" ht="18" x14ac:dyDescent="0.25">
      <c r="A277" s="24"/>
      <c r="B277" s="22"/>
    </row>
    <row r="278" spans="1:2" ht="18" x14ac:dyDescent="0.25">
      <c r="A278" s="24"/>
      <c r="B278" s="22"/>
    </row>
    <row r="279" spans="1:2" ht="18" x14ac:dyDescent="0.25">
      <c r="A279" s="24"/>
      <c r="B279" s="22"/>
    </row>
    <row r="280" spans="1:2" ht="18" x14ac:dyDescent="0.25">
      <c r="A280" s="24"/>
      <c r="B280" s="22"/>
    </row>
    <row r="281" spans="1:2" ht="18" x14ac:dyDescent="0.25">
      <c r="A281" s="24"/>
      <c r="B281" s="22"/>
    </row>
    <row r="282" spans="1:2" ht="18" x14ac:dyDescent="0.25">
      <c r="A282" s="24"/>
      <c r="B282" s="22"/>
    </row>
    <row r="283" spans="1:2" ht="18" x14ac:dyDescent="0.25">
      <c r="A283" s="24"/>
      <c r="B283" s="22"/>
    </row>
    <row r="284" spans="1:2" ht="18" x14ac:dyDescent="0.25">
      <c r="A284" s="24"/>
      <c r="B284" s="22"/>
    </row>
    <row r="285" spans="1:2" ht="18" x14ac:dyDescent="0.25">
      <c r="A285" s="24"/>
      <c r="B285" s="22"/>
    </row>
    <row r="286" spans="1:2" ht="18" x14ac:dyDescent="0.25">
      <c r="A286" s="24"/>
      <c r="B286" s="22"/>
    </row>
    <row r="287" spans="1:2" ht="18" x14ac:dyDescent="0.25">
      <c r="A287" s="24"/>
      <c r="B287" s="22"/>
    </row>
    <row r="288" spans="1:2" ht="18" x14ac:dyDescent="0.25">
      <c r="A288" s="24"/>
      <c r="B288" s="22"/>
    </row>
    <row r="289" spans="1:2" ht="18" x14ac:dyDescent="0.25">
      <c r="A289" s="24"/>
      <c r="B289" s="22"/>
    </row>
    <row r="290" spans="1:2" ht="18" x14ac:dyDescent="0.25">
      <c r="A290" s="24"/>
      <c r="B290" s="22"/>
    </row>
    <row r="291" spans="1:2" ht="18" x14ac:dyDescent="0.25">
      <c r="A291" s="24"/>
      <c r="B291" s="22"/>
    </row>
    <row r="292" spans="1:2" ht="18" x14ac:dyDescent="0.25">
      <c r="A292" s="24"/>
      <c r="B292" s="22"/>
    </row>
    <row r="293" spans="1:2" ht="18" x14ac:dyDescent="0.25">
      <c r="A293" s="24"/>
      <c r="B293" s="22"/>
    </row>
    <row r="294" spans="1:2" ht="18" x14ac:dyDescent="0.25">
      <c r="A294" s="24"/>
      <c r="B294" s="22"/>
    </row>
    <row r="295" spans="1:2" ht="18" x14ac:dyDescent="0.25">
      <c r="A295" s="24"/>
      <c r="B295" s="22"/>
    </row>
    <row r="296" spans="1:2" ht="18" x14ac:dyDescent="0.25">
      <c r="A296" s="24"/>
      <c r="B296" s="22"/>
    </row>
    <row r="297" spans="1:2" ht="18" x14ac:dyDescent="0.25">
      <c r="A297" s="24"/>
      <c r="B297" s="22"/>
    </row>
    <row r="298" spans="1:2" ht="18" x14ac:dyDescent="0.25">
      <c r="A298" s="24"/>
      <c r="B298" s="22"/>
    </row>
    <row r="299" spans="1:2" ht="18" x14ac:dyDescent="0.25">
      <c r="A299" s="24"/>
      <c r="B299" s="22"/>
    </row>
    <row r="300" spans="1:2" ht="18" x14ac:dyDescent="0.25">
      <c r="A300" s="24"/>
      <c r="B300" s="22"/>
    </row>
    <row r="301" spans="1:2" ht="18" x14ac:dyDescent="0.25">
      <c r="A301" s="24"/>
      <c r="B301" s="22"/>
    </row>
    <row r="302" spans="1:2" ht="18" x14ac:dyDescent="0.25">
      <c r="A302" s="24"/>
      <c r="B302" s="22"/>
    </row>
    <row r="303" spans="1:2" ht="18" x14ac:dyDescent="0.25">
      <c r="A303" s="24"/>
      <c r="B303" s="22"/>
    </row>
    <row r="304" spans="1:2" ht="18" x14ac:dyDescent="0.25">
      <c r="A304" s="24"/>
      <c r="B304" s="22"/>
    </row>
    <row r="305" spans="1:2" ht="18" x14ac:dyDescent="0.25">
      <c r="A305" s="24"/>
      <c r="B305" s="22"/>
    </row>
    <row r="306" spans="1:2" ht="18" x14ac:dyDescent="0.25">
      <c r="A306" s="24"/>
      <c r="B306" s="22"/>
    </row>
    <row r="307" spans="1:2" ht="18" x14ac:dyDescent="0.25">
      <c r="A307" s="24"/>
      <c r="B307" s="22"/>
    </row>
    <row r="308" spans="1:2" ht="18" x14ac:dyDescent="0.25">
      <c r="A308" s="24"/>
      <c r="B308" s="22"/>
    </row>
    <row r="309" spans="1:2" ht="18" x14ac:dyDescent="0.25">
      <c r="A309" s="24"/>
      <c r="B309" s="22"/>
    </row>
    <row r="310" spans="1:2" ht="18" x14ac:dyDescent="0.25">
      <c r="A310" s="24"/>
      <c r="B310" s="22"/>
    </row>
    <row r="311" spans="1:2" ht="18" x14ac:dyDescent="0.25">
      <c r="A311" s="24"/>
      <c r="B311" s="22"/>
    </row>
    <row r="312" spans="1:2" ht="18" x14ac:dyDescent="0.25">
      <c r="A312" s="24"/>
      <c r="B312" s="22"/>
    </row>
    <row r="313" spans="1:2" ht="18" x14ac:dyDescent="0.25">
      <c r="A313" s="24"/>
      <c r="B313" s="22"/>
    </row>
    <row r="314" spans="1:2" ht="18" x14ac:dyDescent="0.25">
      <c r="A314" s="24"/>
      <c r="B314" s="22"/>
    </row>
    <row r="315" spans="1:2" ht="18" x14ac:dyDescent="0.25">
      <c r="A315" s="24"/>
      <c r="B315" s="22"/>
    </row>
    <row r="316" spans="1:2" ht="18" x14ac:dyDescent="0.25">
      <c r="A316" s="24"/>
      <c r="B316" s="22"/>
    </row>
    <row r="317" spans="1:2" ht="18" x14ac:dyDescent="0.25">
      <c r="A317" s="24"/>
      <c r="B317" s="22"/>
    </row>
    <row r="318" spans="1:2" ht="18" x14ac:dyDescent="0.25">
      <c r="A318" s="24"/>
      <c r="B318" s="22"/>
    </row>
    <row r="319" spans="1:2" ht="18" x14ac:dyDescent="0.25">
      <c r="A319" s="24"/>
      <c r="B319" s="22"/>
    </row>
    <row r="320" spans="1:2" ht="18" x14ac:dyDescent="0.25">
      <c r="A320" s="24"/>
      <c r="B320" s="22"/>
    </row>
    <row r="321" spans="1:2" ht="18" x14ac:dyDescent="0.25">
      <c r="A321" s="24"/>
      <c r="B321" s="22"/>
    </row>
    <row r="322" spans="1:2" ht="18" x14ac:dyDescent="0.25">
      <c r="A322" s="24"/>
      <c r="B322" s="22"/>
    </row>
    <row r="323" spans="1:2" ht="18" x14ac:dyDescent="0.25">
      <c r="A323" s="24"/>
      <c r="B323" s="22"/>
    </row>
    <row r="324" spans="1:2" ht="18" x14ac:dyDescent="0.25">
      <c r="A324" s="24"/>
      <c r="B324" s="22"/>
    </row>
    <row r="325" spans="1:2" ht="18" x14ac:dyDescent="0.25">
      <c r="A325" s="24"/>
      <c r="B325" s="22"/>
    </row>
    <row r="326" spans="1:2" ht="18" x14ac:dyDescent="0.25">
      <c r="A326" s="24"/>
      <c r="B326" s="22"/>
    </row>
    <row r="327" spans="1:2" ht="18" x14ac:dyDescent="0.25">
      <c r="A327" s="24"/>
      <c r="B327" s="22"/>
    </row>
    <row r="328" spans="1:2" ht="18" x14ac:dyDescent="0.25">
      <c r="A328" s="24"/>
      <c r="B328" s="22"/>
    </row>
    <row r="329" spans="1:2" ht="18" x14ac:dyDescent="0.25">
      <c r="A329" s="24"/>
      <c r="B329" s="22"/>
    </row>
    <row r="330" spans="1:2" ht="18" x14ac:dyDescent="0.25">
      <c r="A330" s="24"/>
      <c r="B330" s="22"/>
    </row>
    <row r="331" spans="1:2" ht="18" x14ac:dyDescent="0.25">
      <c r="A331" s="24"/>
      <c r="B331" s="22"/>
    </row>
    <row r="332" spans="1:2" ht="18" x14ac:dyDescent="0.25">
      <c r="A332" s="24"/>
      <c r="B332" s="22"/>
    </row>
    <row r="333" spans="1:2" ht="18" x14ac:dyDescent="0.25">
      <c r="A333" s="24"/>
      <c r="B333" s="22"/>
    </row>
    <row r="334" spans="1:2" ht="18" x14ac:dyDescent="0.25">
      <c r="A334" s="24"/>
      <c r="B334" s="22"/>
    </row>
    <row r="335" spans="1:2" ht="18" x14ac:dyDescent="0.25">
      <c r="A335" s="24"/>
      <c r="B335" s="22"/>
    </row>
    <row r="336" spans="1:2" ht="18" x14ac:dyDescent="0.25">
      <c r="A336" s="24"/>
      <c r="B336" s="22"/>
    </row>
    <row r="337" spans="1:2" ht="18" x14ac:dyDescent="0.25">
      <c r="A337" s="24"/>
      <c r="B337" s="22"/>
    </row>
    <row r="338" spans="1:2" ht="18" x14ac:dyDescent="0.25">
      <c r="A338" s="24"/>
      <c r="B338" s="22"/>
    </row>
    <row r="339" spans="1:2" ht="18" x14ac:dyDescent="0.25">
      <c r="A339" s="24"/>
      <c r="B339" s="22"/>
    </row>
    <row r="340" spans="1:2" ht="18" x14ac:dyDescent="0.25">
      <c r="A340" s="24"/>
      <c r="B340" s="22"/>
    </row>
    <row r="341" spans="1:2" ht="18" x14ac:dyDescent="0.25">
      <c r="A341" s="24"/>
      <c r="B341" s="22"/>
    </row>
    <row r="342" spans="1:2" ht="18" x14ac:dyDescent="0.25">
      <c r="A342" s="24"/>
      <c r="B342" s="22"/>
    </row>
    <row r="343" spans="1:2" ht="18" x14ac:dyDescent="0.25">
      <c r="A343" s="24"/>
      <c r="B343" s="22"/>
    </row>
    <row r="344" spans="1:2" ht="18" x14ac:dyDescent="0.25">
      <c r="A344" s="24"/>
      <c r="B344" s="22"/>
    </row>
    <row r="345" spans="1:2" ht="18" x14ac:dyDescent="0.25">
      <c r="A345" s="24"/>
      <c r="B345" s="22"/>
    </row>
    <row r="346" spans="1:2" ht="18" x14ac:dyDescent="0.25">
      <c r="A346" s="24"/>
      <c r="B346" s="22"/>
    </row>
    <row r="347" spans="1:2" ht="18" x14ac:dyDescent="0.25">
      <c r="A347" s="24"/>
      <c r="B347" s="22"/>
    </row>
    <row r="348" spans="1:2" ht="18" x14ac:dyDescent="0.25">
      <c r="A348" s="24"/>
      <c r="B348" s="22"/>
    </row>
    <row r="349" spans="1:2" ht="18" x14ac:dyDescent="0.25">
      <c r="A349" s="24"/>
      <c r="B349" s="22"/>
    </row>
    <row r="350" spans="1:2" ht="18" x14ac:dyDescent="0.25">
      <c r="A350" s="24"/>
      <c r="B350" s="22"/>
    </row>
    <row r="351" spans="1:2" ht="18" x14ac:dyDescent="0.25">
      <c r="A351" s="24"/>
      <c r="B351" s="22"/>
    </row>
    <row r="352" spans="1:2" ht="18" x14ac:dyDescent="0.25">
      <c r="A352" s="24"/>
      <c r="B352" s="22"/>
    </row>
    <row r="353" spans="1:2" ht="18" x14ac:dyDescent="0.25">
      <c r="A353" s="24"/>
      <c r="B353" s="22"/>
    </row>
    <row r="354" spans="1:2" ht="18" x14ac:dyDescent="0.25">
      <c r="A354" s="24"/>
      <c r="B354" s="22"/>
    </row>
    <row r="355" spans="1:2" ht="18" x14ac:dyDescent="0.25">
      <c r="A355" s="24"/>
      <c r="B355" s="22"/>
    </row>
    <row r="356" spans="1:2" ht="18" x14ac:dyDescent="0.25">
      <c r="A356" s="24"/>
      <c r="B356" s="22"/>
    </row>
    <row r="357" spans="1:2" ht="18" x14ac:dyDescent="0.25">
      <c r="A357" s="24"/>
      <c r="B357" s="22"/>
    </row>
    <row r="358" spans="1:2" ht="18" x14ac:dyDescent="0.25">
      <c r="A358" s="24"/>
      <c r="B358" s="22"/>
    </row>
    <row r="359" spans="1:2" ht="18" x14ac:dyDescent="0.25">
      <c r="A359" s="24"/>
      <c r="B359" s="22"/>
    </row>
    <row r="360" spans="1:2" ht="18" x14ac:dyDescent="0.25">
      <c r="A360" s="24"/>
      <c r="B360" s="22"/>
    </row>
    <row r="361" spans="1:2" ht="18" x14ac:dyDescent="0.25">
      <c r="A361" s="24"/>
      <c r="B361" s="22"/>
    </row>
    <row r="362" spans="1:2" ht="18" x14ac:dyDescent="0.25">
      <c r="A362" s="24"/>
      <c r="B362" s="22"/>
    </row>
    <row r="363" spans="1:2" ht="18" x14ac:dyDescent="0.25">
      <c r="A363" s="24"/>
      <c r="B363" s="22"/>
    </row>
    <row r="364" spans="1:2" ht="18" x14ac:dyDescent="0.25">
      <c r="A364" s="24"/>
      <c r="B364" s="22"/>
    </row>
    <row r="365" spans="1:2" ht="18" x14ac:dyDescent="0.25">
      <c r="A365" s="24"/>
      <c r="B365" s="22"/>
    </row>
    <row r="366" spans="1:2" ht="18" x14ac:dyDescent="0.25">
      <c r="A366" s="24"/>
      <c r="B366" s="22"/>
    </row>
    <row r="367" spans="1:2" ht="18" x14ac:dyDescent="0.25">
      <c r="A367" s="24"/>
      <c r="B367" s="22"/>
    </row>
    <row r="368" spans="1:2" ht="18" x14ac:dyDescent="0.25">
      <c r="A368" s="24"/>
      <c r="B368" s="22"/>
    </row>
    <row r="369" spans="1:2" ht="18" x14ac:dyDescent="0.25">
      <c r="A369" s="24"/>
      <c r="B369" s="22"/>
    </row>
    <row r="370" spans="1:2" ht="18" x14ac:dyDescent="0.25">
      <c r="A370" s="24"/>
      <c r="B370" s="22"/>
    </row>
    <row r="371" spans="1:2" ht="18" x14ac:dyDescent="0.25">
      <c r="A371" s="24"/>
      <c r="B371" s="22"/>
    </row>
    <row r="372" spans="1:2" ht="18" x14ac:dyDescent="0.25">
      <c r="A372" s="24"/>
      <c r="B372" s="22"/>
    </row>
    <row r="373" spans="1:2" ht="18" x14ac:dyDescent="0.25">
      <c r="A373" s="24"/>
      <c r="B373" s="22"/>
    </row>
    <row r="374" spans="1:2" ht="18" x14ac:dyDescent="0.25">
      <c r="A374" s="24"/>
      <c r="B374" s="22"/>
    </row>
    <row r="375" spans="1:2" ht="18" x14ac:dyDescent="0.25">
      <c r="A375" s="24"/>
      <c r="B375" s="22"/>
    </row>
    <row r="376" spans="1:2" ht="18" x14ac:dyDescent="0.25">
      <c r="A376" s="24"/>
      <c r="B376" s="22"/>
    </row>
    <row r="377" spans="1:2" ht="18" x14ac:dyDescent="0.25">
      <c r="A377" s="24"/>
      <c r="B377" s="22"/>
    </row>
    <row r="378" spans="1:2" ht="18" x14ac:dyDescent="0.25">
      <c r="A378" s="24"/>
      <c r="B378" s="22"/>
    </row>
    <row r="379" spans="1:2" ht="18" x14ac:dyDescent="0.25">
      <c r="A379" s="24"/>
      <c r="B379" s="22"/>
    </row>
    <row r="380" spans="1:2" ht="18" x14ac:dyDescent="0.25">
      <c r="A380" s="24"/>
      <c r="B380" s="22"/>
    </row>
    <row r="381" spans="1:2" ht="18" x14ac:dyDescent="0.25">
      <c r="A381" s="24"/>
      <c r="B381" s="22"/>
    </row>
    <row r="382" spans="1:2" ht="18" x14ac:dyDescent="0.25">
      <c r="A382" s="24"/>
      <c r="B382" s="22"/>
    </row>
    <row r="383" spans="1:2" ht="18" x14ac:dyDescent="0.25">
      <c r="A383" s="24"/>
      <c r="B383" s="22"/>
    </row>
    <row r="384" spans="1:2" ht="18" x14ac:dyDescent="0.25">
      <c r="A384" s="24"/>
      <c r="B384" s="22"/>
    </row>
    <row r="385" spans="1:2" ht="18" x14ac:dyDescent="0.25">
      <c r="A385" s="24"/>
      <c r="B385" s="22"/>
    </row>
    <row r="386" spans="1:2" ht="18" x14ac:dyDescent="0.25">
      <c r="A386" s="24"/>
      <c r="B386" s="22"/>
    </row>
    <row r="387" spans="1:2" ht="18" x14ac:dyDescent="0.25">
      <c r="A387" s="24"/>
      <c r="B387" s="22"/>
    </row>
    <row r="388" spans="1:2" ht="18" x14ac:dyDescent="0.25">
      <c r="A388" s="24"/>
      <c r="B388" s="22"/>
    </row>
    <row r="389" spans="1:2" ht="18" x14ac:dyDescent="0.25">
      <c r="A389" s="24"/>
      <c r="B389" s="22"/>
    </row>
    <row r="390" spans="1:2" ht="18" x14ac:dyDescent="0.25">
      <c r="A390" s="24"/>
      <c r="B390" s="22"/>
    </row>
    <row r="391" spans="1:2" ht="18" x14ac:dyDescent="0.25">
      <c r="A391" s="24"/>
      <c r="B391" s="22"/>
    </row>
    <row r="392" spans="1:2" ht="18" x14ac:dyDescent="0.25">
      <c r="A392" s="24"/>
      <c r="B392" s="22"/>
    </row>
    <row r="393" spans="1:2" ht="18" x14ac:dyDescent="0.25">
      <c r="A393" s="24"/>
      <c r="B393" s="22"/>
    </row>
    <row r="394" spans="1:2" ht="18" x14ac:dyDescent="0.25">
      <c r="A394" s="24"/>
      <c r="B394" s="22"/>
    </row>
    <row r="395" spans="1:2" ht="18" x14ac:dyDescent="0.25">
      <c r="A395" s="24"/>
      <c r="B395" s="22"/>
    </row>
    <row r="396" spans="1:2" ht="18" x14ac:dyDescent="0.25">
      <c r="A396" s="24"/>
      <c r="B396" s="22"/>
    </row>
    <row r="397" spans="1:2" ht="18" x14ac:dyDescent="0.25">
      <c r="A397" s="24"/>
      <c r="B397" s="22"/>
    </row>
    <row r="398" spans="1:2" ht="18" x14ac:dyDescent="0.25">
      <c r="A398" s="24"/>
      <c r="B398" s="22"/>
    </row>
    <row r="399" spans="1:2" ht="18" x14ac:dyDescent="0.25">
      <c r="A399" s="24"/>
      <c r="B399" s="22"/>
    </row>
    <row r="400" spans="1:2" ht="18" x14ac:dyDescent="0.25">
      <c r="A400" s="24"/>
      <c r="B400" s="22"/>
    </row>
    <row r="401" spans="1:2" ht="18" x14ac:dyDescent="0.25">
      <c r="A401" s="24"/>
      <c r="B401" s="22"/>
    </row>
    <row r="402" spans="1:2" ht="18" x14ac:dyDescent="0.25">
      <c r="A402" s="24"/>
      <c r="B402" s="22"/>
    </row>
    <row r="403" spans="1:2" ht="18" x14ac:dyDescent="0.25">
      <c r="A403" s="24"/>
      <c r="B403" s="22"/>
    </row>
    <row r="404" spans="1:2" ht="18" x14ac:dyDescent="0.25">
      <c r="A404" s="24"/>
      <c r="B404" s="22"/>
    </row>
    <row r="405" spans="1:2" ht="18" x14ac:dyDescent="0.25">
      <c r="A405" s="24"/>
      <c r="B405" s="22"/>
    </row>
    <row r="406" spans="1:2" ht="18" x14ac:dyDescent="0.25">
      <c r="A406" s="24"/>
      <c r="B406" s="22"/>
    </row>
    <row r="407" spans="1:2" ht="18" x14ac:dyDescent="0.25">
      <c r="A407" s="24"/>
      <c r="B407" s="22"/>
    </row>
    <row r="408" spans="1:2" ht="18" x14ac:dyDescent="0.25">
      <c r="A408" s="24"/>
      <c r="B408" s="22"/>
    </row>
    <row r="409" spans="1:2" ht="18" x14ac:dyDescent="0.25">
      <c r="A409" s="24"/>
      <c r="B409" s="22"/>
    </row>
    <row r="410" spans="1:2" ht="18" x14ac:dyDescent="0.25">
      <c r="A410" s="24"/>
      <c r="B410" s="22"/>
    </row>
    <row r="411" spans="1:2" ht="18" x14ac:dyDescent="0.25">
      <c r="A411" s="24"/>
      <c r="B411" s="22"/>
    </row>
    <row r="412" spans="1:2" ht="18" x14ac:dyDescent="0.25">
      <c r="A412" s="24"/>
      <c r="B412" s="22"/>
    </row>
    <row r="413" spans="1:2" ht="18" x14ac:dyDescent="0.25">
      <c r="A413" s="24"/>
      <c r="B413" s="22"/>
    </row>
    <row r="414" spans="1:2" ht="18" x14ac:dyDescent="0.25">
      <c r="A414" s="24"/>
      <c r="B414" s="22"/>
    </row>
    <row r="415" spans="1:2" ht="18" x14ac:dyDescent="0.25">
      <c r="A415" s="24"/>
      <c r="B415" s="22"/>
    </row>
    <row r="416" spans="1:2" ht="18" x14ac:dyDescent="0.25">
      <c r="A416" s="24"/>
      <c r="B416" s="22"/>
    </row>
    <row r="417" spans="1:2" ht="18" x14ac:dyDescent="0.25">
      <c r="A417" s="24"/>
      <c r="B417" s="22"/>
    </row>
    <row r="418" spans="1:2" ht="18" x14ac:dyDescent="0.25">
      <c r="A418" s="24"/>
      <c r="B418" s="22"/>
    </row>
    <row r="419" spans="1:2" ht="18" x14ac:dyDescent="0.25">
      <c r="A419" s="24"/>
      <c r="B419" s="22"/>
    </row>
    <row r="420" spans="1:2" ht="18" x14ac:dyDescent="0.25">
      <c r="A420" s="24"/>
      <c r="B420" s="22"/>
    </row>
    <row r="421" spans="1:2" ht="18" x14ac:dyDescent="0.25">
      <c r="A421" s="24"/>
      <c r="B421" s="22"/>
    </row>
    <row r="422" spans="1:2" ht="18" x14ac:dyDescent="0.25">
      <c r="A422" s="24"/>
      <c r="B422" s="22"/>
    </row>
    <row r="423" spans="1:2" ht="18" x14ac:dyDescent="0.25">
      <c r="A423" s="24"/>
      <c r="B423" s="22"/>
    </row>
    <row r="424" spans="1:2" ht="18" x14ac:dyDescent="0.25">
      <c r="A424" s="24"/>
      <c r="B424" s="22"/>
    </row>
    <row r="425" spans="1:2" ht="18" x14ac:dyDescent="0.25">
      <c r="A425" s="24"/>
      <c r="B425" s="22"/>
    </row>
    <row r="426" spans="1:2" ht="18" x14ac:dyDescent="0.25">
      <c r="A426" s="24"/>
      <c r="B426" s="22"/>
    </row>
    <row r="427" spans="1:2" ht="18" x14ac:dyDescent="0.25">
      <c r="A427" s="24"/>
      <c r="B427" s="22"/>
    </row>
    <row r="428" spans="1:2" ht="18" x14ac:dyDescent="0.25">
      <c r="A428" s="24"/>
      <c r="B428" s="22"/>
    </row>
    <row r="429" spans="1:2" ht="18" x14ac:dyDescent="0.25">
      <c r="A429" s="24"/>
      <c r="B429" s="22"/>
    </row>
    <row r="430" spans="1:2" ht="18" x14ac:dyDescent="0.25">
      <c r="A430" s="24"/>
      <c r="B430" s="22"/>
    </row>
    <row r="431" spans="1:2" ht="18" x14ac:dyDescent="0.25">
      <c r="A431" s="24"/>
      <c r="B431" s="22"/>
    </row>
    <row r="432" spans="1:2" ht="18" x14ac:dyDescent="0.25">
      <c r="A432" s="24"/>
      <c r="B432" s="22"/>
    </row>
    <row r="433" spans="1:2" ht="18" x14ac:dyDescent="0.25">
      <c r="A433" s="24"/>
      <c r="B433" s="22"/>
    </row>
    <row r="434" spans="1:2" ht="18" x14ac:dyDescent="0.25">
      <c r="A434" s="24"/>
      <c r="B434" s="22"/>
    </row>
    <row r="435" spans="1:2" ht="18" x14ac:dyDescent="0.25">
      <c r="A435" s="24"/>
      <c r="B435" s="22"/>
    </row>
    <row r="436" spans="1:2" ht="18" x14ac:dyDescent="0.25">
      <c r="A436" s="24"/>
      <c r="B436" s="22"/>
    </row>
    <row r="437" spans="1:2" ht="18" x14ac:dyDescent="0.25">
      <c r="A437" s="24"/>
      <c r="B437" s="22"/>
    </row>
    <row r="438" spans="1:2" ht="18" x14ac:dyDescent="0.25">
      <c r="A438" s="24"/>
      <c r="B438" s="22"/>
    </row>
    <row r="439" spans="1:2" ht="18" x14ac:dyDescent="0.25">
      <c r="A439" s="24"/>
      <c r="B439" s="22"/>
    </row>
    <row r="440" spans="1:2" ht="18" x14ac:dyDescent="0.25">
      <c r="A440" s="24"/>
      <c r="B440" s="22"/>
    </row>
    <row r="441" spans="1:2" ht="18" x14ac:dyDescent="0.25">
      <c r="A441" s="24"/>
      <c r="B441" s="22"/>
    </row>
    <row r="442" spans="1:2" ht="18" x14ac:dyDescent="0.25">
      <c r="A442" s="24"/>
      <c r="B442" s="22"/>
    </row>
    <row r="443" spans="1:2" ht="18" x14ac:dyDescent="0.25">
      <c r="A443" s="24"/>
      <c r="B443" s="22"/>
    </row>
    <row r="444" spans="1:2" ht="18" x14ac:dyDescent="0.25">
      <c r="A444" s="24"/>
      <c r="B444" s="22"/>
    </row>
    <row r="445" spans="1:2" ht="18" x14ac:dyDescent="0.25">
      <c r="A445" s="24"/>
      <c r="B445" s="22"/>
    </row>
    <row r="446" spans="1:2" ht="18" x14ac:dyDescent="0.25">
      <c r="A446" s="24"/>
      <c r="B446" s="22"/>
    </row>
    <row r="447" spans="1:2" ht="18" x14ac:dyDescent="0.25">
      <c r="A447" s="24"/>
      <c r="B447" s="22"/>
    </row>
    <row r="448" spans="1:2" ht="18" x14ac:dyDescent="0.25">
      <c r="A448" s="24"/>
      <c r="B448" s="22"/>
    </row>
    <row r="449" spans="1:2" ht="18" x14ac:dyDescent="0.25">
      <c r="A449" s="24"/>
      <c r="B449" s="22"/>
    </row>
    <row r="450" spans="1:2" ht="18" x14ac:dyDescent="0.25">
      <c r="A450" s="24"/>
      <c r="B450" s="22"/>
    </row>
    <row r="451" spans="1:2" ht="18" x14ac:dyDescent="0.25">
      <c r="A451" s="24"/>
      <c r="B451" s="22"/>
    </row>
    <row r="452" spans="1:2" ht="18" x14ac:dyDescent="0.25">
      <c r="A452" s="24"/>
      <c r="B452" s="22"/>
    </row>
    <row r="453" spans="1:2" ht="18" x14ac:dyDescent="0.25">
      <c r="A453" s="24"/>
      <c r="B453" s="22"/>
    </row>
    <row r="454" spans="1:2" ht="18" x14ac:dyDescent="0.25">
      <c r="A454" s="24"/>
      <c r="B454" s="22"/>
    </row>
    <row r="455" spans="1:2" ht="18" x14ac:dyDescent="0.25">
      <c r="A455" s="24"/>
      <c r="B455" s="22"/>
    </row>
    <row r="456" spans="1:2" ht="18" x14ac:dyDescent="0.25">
      <c r="A456" s="24"/>
      <c r="B456" s="22"/>
    </row>
    <row r="457" spans="1:2" ht="18" x14ac:dyDescent="0.25">
      <c r="A457" s="24"/>
      <c r="B457" s="22"/>
    </row>
    <row r="458" spans="1:2" ht="18" x14ac:dyDescent="0.25">
      <c r="A458" s="24"/>
      <c r="B458" s="22"/>
    </row>
    <row r="459" spans="1:2" ht="18" x14ac:dyDescent="0.25">
      <c r="A459" s="24"/>
      <c r="B459" s="22"/>
    </row>
    <row r="460" spans="1:2" ht="18" x14ac:dyDescent="0.25">
      <c r="A460" s="24"/>
      <c r="B460" s="22"/>
    </row>
    <row r="461" spans="1:2" ht="18" x14ac:dyDescent="0.25">
      <c r="A461" s="24"/>
      <c r="B461" s="22"/>
    </row>
    <row r="462" spans="1:2" ht="18" x14ac:dyDescent="0.25">
      <c r="A462" s="24"/>
      <c r="B462" s="22"/>
    </row>
    <row r="463" spans="1:2" ht="18" x14ac:dyDescent="0.25">
      <c r="A463" s="24"/>
      <c r="B463" s="22"/>
    </row>
    <row r="464" spans="1:2" ht="18" x14ac:dyDescent="0.25">
      <c r="A464" s="24"/>
      <c r="B464" s="22"/>
    </row>
    <row r="465" spans="1:2" ht="18" x14ac:dyDescent="0.25">
      <c r="A465" s="24"/>
      <c r="B465" s="22"/>
    </row>
    <row r="466" spans="1:2" ht="18" x14ac:dyDescent="0.25">
      <c r="A466" s="24"/>
      <c r="B466" s="22"/>
    </row>
    <row r="467" spans="1:2" ht="18" x14ac:dyDescent="0.25">
      <c r="A467" s="24"/>
      <c r="B467" s="22"/>
    </row>
    <row r="468" spans="1:2" ht="18" x14ac:dyDescent="0.25">
      <c r="A468" s="24"/>
      <c r="B468" s="22"/>
    </row>
    <row r="469" spans="1:2" ht="18" x14ac:dyDescent="0.25">
      <c r="A469" s="24"/>
      <c r="B469" s="22"/>
    </row>
    <row r="470" spans="1:2" ht="18" x14ac:dyDescent="0.25">
      <c r="A470" s="24"/>
      <c r="B470" s="22"/>
    </row>
    <row r="471" spans="1:2" ht="18" x14ac:dyDescent="0.25">
      <c r="A471" s="24"/>
      <c r="B471" s="22"/>
    </row>
    <row r="472" spans="1:2" ht="18" x14ac:dyDescent="0.25">
      <c r="A472" s="24"/>
      <c r="B472" s="22"/>
    </row>
    <row r="473" spans="1:2" ht="18" x14ac:dyDescent="0.25">
      <c r="A473" s="24"/>
      <c r="B473" s="22"/>
    </row>
    <row r="474" spans="1:2" ht="18" x14ac:dyDescent="0.25">
      <c r="A474" s="24"/>
      <c r="B474" s="22"/>
    </row>
    <row r="475" spans="1:2" ht="18" x14ac:dyDescent="0.25">
      <c r="A475" s="24"/>
      <c r="B475" s="22"/>
    </row>
    <row r="476" spans="1:2" ht="18" x14ac:dyDescent="0.25">
      <c r="A476" s="24"/>
      <c r="B476" s="22"/>
    </row>
    <row r="477" spans="1:2" ht="18" x14ac:dyDescent="0.25">
      <c r="A477" s="24"/>
      <c r="B477" s="22"/>
    </row>
    <row r="478" spans="1:2" ht="18" x14ac:dyDescent="0.25">
      <c r="A478" s="24"/>
      <c r="B478" s="22"/>
    </row>
    <row r="479" spans="1:2" ht="18" x14ac:dyDescent="0.25">
      <c r="A479" s="24"/>
      <c r="B479" s="22"/>
    </row>
    <row r="480" spans="1:2" ht="18" x14ac:dyDescent="0.25">
      <c r="A480" s="24"/>
      <c r="B480" s="22"/>
    </row>
    <row r="481" spans="1:2" ht="18" x14ac:dyDescent="0.25">
      <c r="A481" s="24"/>
      <c r="B481" s="22"/>
    </row>
    <row r="482" spans="1:2" ht="18" x14ac:dyDescent="0.25">
      <c r="A482" s="24"/>
      <c r="B482" s="22"/>
    </row>
    <row r="483" spans="1:2" ht="18" x14ac:dyDescent="0.25">
      <c r="A483" s="24"/>
      <c r="B483" s="22"/>
    </row>
    <row r="484" spans="1:2" ht="18" x14ac:dyDescent="0.25">
      <c r="A484" s="24"/>
      <c r="B484" s="22"/>
    </row>
    <row r="485" spans="1:2" ht="18" x14ac:dyDescent="0.25">
      <c r="A485" s="24"/>
      <c r="B485" s="22"/>
    </row>
    <row r="486" spans="1:2" ht="18" x14ac:dyDescent="0.25">
      <c r="A486" s="24"/>
      <c r="B486" s="22"/>
    </row>
    <row r="487" spans="1:2" ht="18" x14ac:dyDescent="0.25">
      <c r="A487" s="24"/>
      <c r="B487" s="22"/>
    </row>
    <row r="488" spans="1:2" ht="18" x14ac:dyDescent="0.25">
      <c r="A488" s="24"/>
      <c r="B488" s="22"/>
    </row>
    <row r="489" spans="1:2" ht="18" x14ac:dyDescent="0.25">
      <c r="A489" s="24"/>
      <c r="B489" s="22"/>
    </row>
    <row r="490" spans="1:2" ht="18" x14ac:dyDescent="0.25">
      <c r="A490" s="24"/>
      <c r="B490" s="22"/>
    </row>
    <row r="491" spans="1:2" ht="18" x14ac:dyDescent="0.25">
      <c r="A491" s="24"/>
      <c r="B491" s="22"/>
    </row>
    <row r="492" spans="1:2" ht="18" x14ac:dyDescent="0.25">
      <c r="A492" s="24"/>
      <c r="B492" s="22"/>
    </row>
    <row r="493" spans="1:2" ht="18" x14ac:dyDescent="0.25">
      <c r="A493" s="24"/>
      <c r="B493" s="22"/>
    </row>
    <row r="494" spans="1:2" ht="18" x14ac:dyDescent="0.25">
      <c r="A494" s="24"/>
      <c r="B494" s="22"/>
    </row>
    <row r="495" spans="1:2" ht="18" x14ac:dyDescent="0.25">
      <c r="A495" s="24"/>
      <c r="B495" s="22"/>
    </row>
    <row r="496" spans="1:2" ht="18" x14ac:dyDescent="0.25">
      <c r="A496" s="24"/>
      <c r="B496" s="22"/>
    </row>
    <row r="497" spans="1:2" ht="18" x14ac:dyDescent="0.25">
      <c r="A497" s="24"/>
      <c r="B497" s="22"/>
    </row>
    <row r="498" spans="1:2" ht="18" x14ac:dyDescent="0.25">
      <c r="A498" s="24"/>
      <c r="B498" s="22"/>
    </row>
    <row r="499" spans="1:2" ht="18" x14ac:dyDescent="0.25">
      <c r="A499" s="24"/>
      <c r="B499" s="22"/>
    </row>
    <row r="500" spans="1:2" ht="18" x14ac:dyDescent="0.25">
      <c r="A500" s="24"/>
      <c r="B500" s="22"/>
    </row>
    <row r="501" spans="1:2" ht="18" x14ac:dyDescent="0.25">
      <c r="A501" s="24"/>
      <c r="B501" s="22"/>
    </row>
    <row r="502" spans="1:2" ht="18" x14ac:dyDescent="0.25">
      <c r="A502" s="24"/>
      <c r="B502" s="22"/>
    </row>
    <row r="503" spans="1:2" ht="18" x14ac:dyDescent="0.25">
      <c r="A503" s="24"/>
      <c r="B503" s="22"/>
    </row>
    <row r="504" spans="1:2" ht="18" x14ac:dyDescent="0.25">
      <c r="A504" s="24"/>
      <c r="B504" s="22"/>
    </row>
    <row r="505" spans="1:2" ht="18" x14ac:dyDescent="0.25">
      <c r="A505" s="24"/>
      <c r="B505" s="22"/>
    </row>
    <row r="506" spans="1:2" ht="18" x14ac:dyDescent="0.25">
      <c r="A506" s="24"/>
      <c r="B506" s="22"/>
    </row>
    <row r="507" spans="1:2" ht="18" x14ac:dyDescent="0.25">
      <c r="A507" s="24"/>
      <c r="B507" s="22"/>
    </row>
    <row r="508" spans="1:2" ht="18" x14ac:dyDescent="0.25">
      <c r="A508" s="24"/>
      <c r="B508" s="22"/>
    </row>
    <row r="509" spans="1:2" ht="18" x14ac:dyDescent="0.25">
      <c r="A509" s="24"/>
      <c r="B509" s="22"/>
    </row>
    <row r="510" spans="1:2" ht="18" x14ac:dyDescent="0.25">
      <c r="A510" s="24"/>
      <c r="B510" s="22"/>
    </row>
    <row r="511" spans="1:2" ht="18" x14ac:dyDescent="0.25">
      <c r="A511" s="24"/>
      <c r="B511" s="22"/>
    </row>
    <row r="512" spans="1:2" ht="18" x14ac:dyDescent="0.25">
      <c r="A512" s="24"/>
      <c r="B512" s="22"/>
    </row>
    <row r="513" spans="1:2" ht="18" x14ac:dyDescent="0.25">
      <c r="A513" s="24"/>
      <c r="B513" s="22"/>
    </row>
    <row r="514" spans="1:2" ht="18" x14ac:dyDescent="0.25">
      <c r="A514" s="24"/>
      <c r="B514" s="22"/>
    </row>
    <row r="515" spans="1:2" ht="18" x14ac:dyDescent="0.25">
      <c r="A515" s="24"/>
      <c r="B515" s="22"/>
    </row>
    <row r="516" spans="1:2" ht="18" x14ac:dyDescent="0.25">
      <c r="A516" s="24"/>
      <c r="B516" s="22"/>
    </row>
    <row r="517" spans="1:2" ht="18" x14ac:dyDescent="0.25">
      <c r="A517" s="24"/>
      <c r="B517" s="22"/>
    </row>
    <row r="518" spans="1:2" ht="18" x14ac:dyDescent="0.25">
      <c r="A518" s="24"/>
      <c r="B518" s="22"/>
    </row>
    <row r="519" spans="1:2" ht="18" x14ac:dyDescent="0.25">
      <c r="A519" s="24"/>
      <c r="B519" s="22"/>
    </row>
    <row r="520" spans="1:2" ht="18" x14ac:dyDescent="0.25">
      <c r="A520" s="24"/>
      <c r="B520" s="22"/>
    </row>
    <row r="521" spans="1:2" ht="18" x14ac:dyDescent="0.25">
      <c r="A521" s="24"/>
      <c r="B521" s="22"/>
    </row>
    <row r="522" spans="1:2" ht="18" x14ac:dyDescent="0.25">
      <c r="A522" s="24"/>
      <c r="B522" s="22"/>
    </row>
    <row r="523" spans="1:2" ht="18" x14ac:dyDescent="0.25">
      <c r="A523" s="24"/>
      <c r="B523" s="22"/>
    </row>
    <row r="524" spans="1:2" ht="18" x14ac:dyDescent="0.25">
      <c r="A524" s="24"/>
      <c r="B524" s="22"/>
    </row>
    <row r="525" spans="1:2" ht="18" x14ac:dyDescent="0.25">
      <c r="A525" s="24"/>
      <c r="B525" s="22"/>
    </row>
    <row r="526" spans="1:2" ht="18" x14ac:dyDescent="0.25">
      <c r="A526" s="24"/>
      <c r="B526" s="22"/>
    </row>
    <row r="527" spans="1:2" ht="18" x14ac:dyDescent="0.25">
      <c r="A527" s="24"/>
      <c r="B527" s="22"/>
    </row>
    <row r="528" spans="1:2" ht="18" x14ac:dyDescent="0.25">
      <c r="A528" s="24"/>
      <c r="B528" s="22"/>
    </row>
    <row r="529" spans="1:2" ht="18" x14ac:dyDescent="0.25">
      <c r="A529" s="24"/>
      <c r="B529" s="22"/>
    </row>
    <row r="530" spans="1:2" ht="18" x14ac:dyDescent="0.25">
      <c r="A530" s="24"/>
      <c r="B530" s="22"/>
    </row>
    <row r="531" spans="1:2" ht="18" x14ac:dyDescent="0.25">
      <c r="A531" s="24"/>
      <c r="B531" s="22"/>
    </row>
    <row r="532" spans="1:2" ht="18" x14ac:dyDescent="0.25">
      <c r="A532" s="24"/>
      <c r="B532" s="22"/>
    </row>
    <row r="533" spans="1:2" ht="18" x14ac:dyDescent="0.25">
      <c r="A533" s="24"/>
      <c r="B533" s="22"/>
    </row>
    <row r="534" spans="1:2" ht="18" x14ac:dyDescent="0.25">
      <c r="A534" s="24"/>
      <c r="B534" s="22"/>
    </row>
    <row r="535" spans="1:2" ht="18" x14ac:dyDescent="0.25">
      <c r="A535" s="24"/>
      <c r="B535" s="22"/>
    </row>
    <row r="536" spans="1:2" ht="18" x14ac:dyDescent="0.25">
      <c r="A536" s="24"/>
      <c r="B536" s="22"/>
    </row>
    <row r="537" spans="1:2" ht="18" x14ac:dyDescent="0.25">
      <c r="A537" s="24"/>
      <c r="B537" s="22"/>
    </row>
    <row r="538" spans="1:2" ht="18" x14ac:dyDescent="0.25">
      <c r="A538" s="24"/>
      <c r="B538" s="22"/>
    </row>
    <row r="539" spans="1:2" ht="18" x14ac:dyDescent="0.25">
      <c r="A539" s="24"/>
      <c r="B539" s="22"/>
    </row>
    <row r="540" spans="1:2" ht="18" x14ac:dyDescent="0.25">
      <c r="A540" s="24"/>
      <c r="B540" s="22"/>
    </row>
    <row r="541" spans="1:2" ht="18" x14ac:dyDescent="0.25">
      <c r="A541" s="24"/>
      <c r="B541" s="22"/>
    </row>
    <row r="542" spans="1:2" ht="18" x14ac:dyDescent="0.25">
      <c r="A542" s="24"/>
      <c r="B542" s="22"/>
    </row>
    <row r="543" spans="1:2" ht="18" x14ac:dyDescent="0.25">
      <c r="A543" s="24"/>
      <c r="B543" s="22"/>
    </row>
    <row r="544" spans="1:2" ht="18" x14ac:dyDescent="0.25">
      <c r="A544" s="24"/>
      <c r="B544" s="22"/>
    </row>
    <row r="545" spans="1:2" ht="18" x14ac:dyDescent="0.25">
      <c r="A545" s="24"/>
      <c r="B545" s="22"/>
    </row>
    <row r="546" spans="1:2" ht="18" x14ac:dyDescent="0.25">
      <c r="A546" s="24"/>
      <c r="B546" s="22"/>
    </row>
    <row r="547" spans="1:2" ht="18" x14ac:dyDescent="0.25">
      <c r="A547" s="24"/>
      <c r="B547" s="22"/>
    </row>
    <row r="548" spans="1:2" ht="18" x14ac:dyDescent="0.25">
      <c r="A548" s="24"/>
      <c r="B548" s="22"/>
    </row>
    <row r="549" spans="1:2" ht="18" x14ac:dyDescent="0.25">
      <c r="A549" s="24"/>
      <c r="B549" s="22"/>
    </row>
    <row r="550" spans="1:2" ht="18" x14ac:dyDescent="0.25">
      <c r="A550" s="24"/>
      <c r="B550" s="22"/>
    </row>
    <row r="551" spans="1:2" ht="18" x14ac:dyDescent="0.25">
      <c r="A551" s="24"/>
      <c r="B551" s="22"/>
    </row>
    <row r="552" spans="1:2" ht="18" x14ac:dyDescent="0.25">
      <c r="A552" s="24"/>
      <c r="B552" s="22"/>
    </row>
    <row r="553" spans="1:2" ht="18" x14ac:dyDescent="0.25">
      <c r="A553" s="24"/>
      <c r="B553" s="22"/>
    </row>
    <row r="554" spans="1:2" ht="18" x14ac:dyDescent="0.25">
      <c r="A554" s="24"/>
      <c r="B554" s="22"/>
    </row>
    <row r="555" spans="1:2" ht="18" x14ac:dyDescent="0.25">
      <c r="A555" s="24"/>
      <c r="B555" s="22"/>
    </row>
    <row r="556" spans="1:2" ht="18" x14ac:dyDescent="0.25">
      <c r="A556" s="24"/>
      <c r="B556" s="22"/>
    </row>
    <row r="557" spans="1:2" ht="18" x14ac:dyDescent="0.25">
      <c r="A557" s="24"/>
      <c r="B557" s="22"/>
    </row>
    <row r="558" spans="1:2" ht="18" x14ac:dyDescent="0.25">
      <c r="A558" s="24"/>
      <c r="B558" s="22"/>
    </row>
    <row r="559" spans="1:2" ht="18" x14ac:dyDescent="0.25">
      <c r="A559" s="24"/>
      <c r="B559" s="22"/>
    </row>
    <row r="560" spans="1:2" ht="18" x14ac:dyDescent="0.25">
      <c r="A560" s="24"/>
      <c r="B560" s="22"/>
    </row>
    <row r="561" spans="1:2" ht="18" x14ac:dyDescent="0.25">
      <c r="A561" s="24"/>
      <c r="B561" s="22"/>
    </row>
    <row r="562" spans="1:2" ht="18" x14ac:dyDescent="0.25">
      <c r="A562" s="24"/>
      <c r="B562" s="22"/>
    </row>
    <row r="563" spans="1:2" ht="18" x14ac:dyDescent="0.25">
      <c r="A563" s="24"/>
      <c r="B563" s="22"/>
    </row>
    <row r="564" spans="1:2" ht="18" x14ac:dyDescent="0.25">
      <c r="A564" s="24"/>
      <c r="B564" s="22"/>
    </row>
    <row r="565" spans="1:2" ht="18" x14ac:dyDescent="0.25">
      <c r="A565" s="24"/>
      <c r="B565" s="22"/>
    </row>
    <row r="566" spans="1:2" ht="18" x14ac:dyDescent="0.25">
      <c r="A566" s="24"/>
      <c r="B566" s="22"/>
    </row>
    <row r="567" spans="1:2" ht="18" x14ac:dyDescent="0.25">
      <c r="A567" s="24"/>
      <c r="B567" s="22"/>
    </row>
    <row r="568" spans="1:2" ht="18" x14ac:dyDescent="0.25">
      <c r="A568" s="24"/>
      <c r="B568" s="22"/>
    </row>
    <row r="569" spans="1:2" ht="18" x14ac:dyDescent="0.25">
      <c r="A569" s="24"/>
      <c r="B569" s="22"/>
    </row>
    <row r="570" spans="1:2" ht="18" x14ac:dyDescent="0.25">
      <c r="A570" s="24"/>
      <c r="B570" s="22"/>
    </row>
    <row r="571" spans="1:2" ht="18" x14ac:dyDescent="0.25">
      <c r="A571" s="24"/>
      <c r="B571" s="22"/>
    </row>
    <row r="572" spans="1:2" ht="18" x14ac:dyDescent="0.25">
      <c r="A572" s="24"/>
      <c r="B572" s="22"/>
    </row>
    <row r="573" spans="1:2" ht="18" x14ac:dyDescent="0.25">
      <c r="A573" s="24"/>
      <c r="B573" s="22"/>
    </row>
    <row r="574" spans="1:2" ht="18" x14ac:dyDescent="0.25">
      <c r="A574" s="24"/>
      <c r="B574" s="22"/>
    </row>
    <row r="575" spans="1:2" ht="18" x14ac:dyDescent="0.25">
      <c r="A575" s="24"/>
      <c r="B575" s="22"/>
    </row>
    <row r="576" spans="1:2" ht="18" x14ac:dyDescent="0.25">
      <c r="A576" s="24"/>
      <c r="B576" s="22"/>
    </row>
    <row r="577" spans="1:2" ht="18" x14ac:dyDescent="0.25">
      <c r="A577" s="24"/>
      <c r="B577" s="22"/>
    </row>
    <row r="578" spans="1:2" ht="18" x14ac:dyDescent="0.25">
      <c r="A578" s="24"/>
      <c r="B578" s="22"/>
    </row>
    <row r="579" spans="1:2" ht="18" x14ac:dyDescent="0.25">
      <c r="A579" s="24"/>
      <c r="B579" s="22"/>
    </row>
    <row r="580" spans="1:2" ht="18" x14ac:dyDescent="0.25">
      <c r="A580" s="24"/>
      <c r="B580" s="22"/>
    </row>
    <row r="581" spans="1:2" ht="18" x14ac:dyDescent="0.25">
      <c r="A581" s="24"/>
      <c r="B581" s="22"/>
    </row>
    <row r="582" spans="1:2" ht="18" x14ac:dyDescent="0.25">
      <c r="A582" s="24"/>
      <c r="B582" s="22"/>
    </row>
    <row r="583" spans="1:2" ht="18" x14ac:dyDescent="0.25">
      <c r="A583" s="24"/>
      <c r="B583" s="22"/>
    </row>
    <row r="584" spans="1:2" ht="18" x14ac:dyDescent="0.25">
      <c r="A584" s="24"/>
      <c r="B584" s="22"/>
    </row>
    <row r="585" spans="1:2" ht="18" x14ac:dyDescent="0.25">
      <c r="A585" s="24"/>
      <c r="B585" s="22"/>
    </row>
    <row r="586" spans="1:2" ht="18" x14ac:dyDescent="0.25">
      <c r="A586" s="24"/>
      <c r="B586" s="22"/>
    </row>
    <row r="587" spans="1:2" ht="18" x14ac:dyDescent="0.25">
      <c r="A587" s="24"/>
      <c r="B587" s="22"/>
    </row>
    <row r="588" spans="1:2" ht="18" x14ac:dyDescent="0.25">
      <c r="A588" s="24"/>
      <c r="B588" s="22"/>
    </row>
    <row r="589" spans="1:2" ht="18" x14ac:dyDescent="0.25">
      <c r="A589" s="24"/>
      <c r="B589" s="22"/>
    </row>
    <row r="590" spans="1:2" ht="18" x14ac:dyDescent="0.25">
      <c r="A590" s="24"/>
      <c r="B590" s="22"/>
    </row>
    <row r="591" spans="1:2" ht="18" x14ac:dyDescent="0.25">
      <c r="A591" s="24"/>
      <c r="B591" s="22"/>
    </row>
    <row r="592" spans="1:2" ht="18" x14ac:dyDescent="0.25">
      <c r="A592" s="24"/>
      <c r="B592" s="22"/>
    </row>
    <row r="593" spans="1:2" ht="18" x14ac:dyDescent="0.25">
      <c r="A593" s="24"/>
      <c r="B593" s="22"/>
    </row>
    <row r="594" spans="1:2" ht="18" x14ac:dyDescent="0.25">
      <c r="A594" s="24"/>
      <c r="B594" s="22"/>
    </row>
    <row r="595" spans="1:2" ht="18" x14ac:dyDescent="0.25">
      <c r="A595" s="24"/>
      <c r="B595" s="22"/>
    </row>
    <row r="596" spans="1:2" ht="18" x14ac:dyDescent="0.25">
      <c r="A596" s="24"/>
      <c r="B596" s="22"/>
    </row>
    <row r="597" spans="1:2" ht="18" x14ac:dyDescent="0.25">
      <c r="A597" s="24"/>
      <c r="B597" s="22"/>
    </row>
    <row r="598" spans="1:2" ht="18" x14ac:dyDescent="0.25">
      <c r="A598" s="24"/>
      <c r="B598" s="22"/>
    </row>
    <row r="599" spans="1:2" ht="18" x14ac:dyDescent="0.25">
      <c r="A599" s="24"/>
      <c r="B599" s="22"/>
    </row>
    <row r="600" spans="1:2" ht="18" x14ac:dyDescent="0.25">
      <c r="A600" s="24"/>
      <c r="B600" s="22"/>
    </row>
    <row r="601" spans="1:2" ht="18" x14ac:dyDescent="0.25">
      <c r="A601" s="24"/>
      <c r="B601" s="22"/>
    </row>
    <row r="602" spans="1:2" ht="18" x14ac:dyDescent="0.25">
      <c r="A602" s="24"/>
      <c r="B602" s="22"/>
    </row>
    <row r="603" spans="1:2" ht="18" x14ac:dyDescent="0.25">
      <c r="A603" s="24"/>
      <c r="B603" s="22"/>
    </row>
    <row r="604" spans="1:2" ht="18" x14ac:dyDescent="0.25">
      <c r="A604" s="24"/>
      <c r="B604" s="22"/>
    </row>
    <row r="605" spans="1:2" ht="18" x14ac:dyDescent="0.25">
      <c r="A605" s="24"/>
      <c r="B605" s="22"/>
    </row>
    <row r="606" spans="1:2" ht="18" x14ac:dyDescent="0.25">
      <c r="A606" s="24"/>
      <c r="B606" s="22"/>
    </row>
    <row r="607" spans="1:2" ht="18" x14ac:dyDescent="0.25">
      <c r="A607" s="24"/>
      <c r="B607" s="22"/>
    </row>
    <row r="608" spans="1:2" ht="18" x14ac:dyDescent="0.25">
      <c r="A608" s="24"/>
      <c r="B608" s="22"/>
    </row>
    <row r="609" spans="1:2" ht="18" x14ac:dyDescent="0.25">
      <c r="A609" s="24"/>
      <c r="B609" s="22"/>
    </row>
    <row r="610" spans="1:2" ht="18" x14ac:dyDescent="0.25">
      <c r="A610" s="24"/>
      <c r="B610" s="22"/>
    </row>
    <row r="611" spans="1:2" ht="18" x14ac:dyDescent="0.25">
      <c r="A611" s="24"/>
      <c r="B611" s="22"/>
    </row>
    <row r="612" spans="1:2" ht="18" x14ac:dyDescent="0.25">
      <c r="A612" s="24"/>
      <c r="B612" s="22"/>
    </row>
    <row r="613" spans="1:2" ht="18" x14ac:dyDescent="0.25">
      <c r="A613" s="24"/>
      <c r="B613" s="22"/>
    </row>
    <row r="614" spans="1:2" ht="18" x14ac:dyDescent="0.25">
      <c r="A614" s="24"/>
      <c r="B614" s="22"/>
    </row>
    <row r="615" spans="1:2" ht="18" x14ac:dyDescent="0.25">
      <c r="A615" s="24"/>
      <c r="B615" s="22"/>
    </row>
    <row r="616" spans="1:2" ht="18" x14ac:dyDescent="0.25">
      <c r="A616" s="24"/>
      <c r="B616" s="22"/>
    </row>
    <row r="617" spans="1:2" ht="18" x14ac:dyDescent="0.25">
      <c r="A617" s="24"/>
      <c r="B617" s="22"/>
    </row>
    <row r="618" spans="1:2" ht="18" x14ac:dyDescent="0.25">
      <c r="A618" s="24"/>
      <c r="B618" s="22"/>
    </row>
    <row r="619" spans="1:2" ht="18" x14ac:dyDescent="0.25">
      <c r="A619" s="24"/>
      <c r="B619" s="22"/>
    </row>
    <row r="620" spans="1:2" ht="18" x14ac:dyDescent="0.25">
      <c r="A620" s="24"/>
      <c r="B620" s="22"/>
    </row>
    <row r="621" spans="1:2" ht="18" x14ac:dyDescent="0.25">
      <c r="A621" s="24"/>
      <c r="B621" s="22"/>
    </row>
    <row r="622" spans="1:2" ht="18" x14ac:dyDescent="0.25">
      <c r="A622" s="24"/>
      <c r="B622" s="22"/>
    </row>
    <row r="623" spans="1:2" ht="18" x14ac:dyDescent="0.25">
      <c r="A623" s="24"/>
      <c r="B623" s="22"/>
    </row>
    <row r="624" spans="1:2" ht="18" x14ac:dyDescent="0.25">
      <c r="A624" s="24"/>
      <c r="B624" s="22"/>
    </row>
    <row r="625" spans="1:2" ht="18" x14ac:dyDescent="0.25">
      <c r="A625" s="24"/>
      <c r="B625" s="22"/>
    </row>
    <row r="626" spans="1:2" ht="18" x14ac:dyDescent="0.25">
      <c r="A626" s="24"/>
      <c r="B626" s="22"/>
    </row>
    <row r="627" spans="1:2" ht="18" x14ac:dyDescent="0.25">
      <c r="A627" s="24"/>
      <c r="B627" s="22"/>
    </row>
    <row r="628" spans="1:2" ht="18" x14ac:dyDescent="0.25">
      <c r="A628" s="24"/>
      <c r="B628" s="22"/>
    </row>
    <row r="629" spans="1:2" ht="18" x14ac:dyDescent="0.25">
      <c r="A629" s="24"/>
      <c r="B629" s="22"/>
    </row>
    <row r="630" spans="1:2" ht="18" x14ac:dyDescent="0.25">
      <c r="A630" s="24"/>
      <c r="B630" s="22"/>
    </row>
    <row r="631" spans="1:2" ht="18" x14ac:dyDescent="0.25">
      <c r="A631" s="24"/>
      <c r="B631" s="22"/>
    </row>
    <row r="632" spans="1:2" ht="18" x14ac:dyDescent="0.25">
      <c r="A632" s="24"/>
      <c r="B632" s="22"/>
    </row>
    <row r="633" spans="1:2" ht="18" x14ac:dyDescent="0.25">
      <c r="A633" s="24"/>
      <c r="B633" s="22"/>
    </row>
    <row r="634" spans="1:2" ht="18" x14ac:dyDescent="0.25">
      <c r="A634" s="24"/>
      <c r="B634" s="22"/>
    </row>
    <row r="635" spans="1:2" ht="18" x14ac:dyDescent="0.25">
      <c r="A635" s="24"/>
      <c r="B635" s="22"/>
    </row>
    <row r="636" spans="1:2" ht="18" x14ac:dyDescent="0.25">
      <c r="A636" s="24"/>
      <c r="B636" s="22"/>
    </row>
    <row r="637" spans="1:2" ht="18" x14ac:dyDescent="0.25">
      <c r="A637" s="24"/>
      <c r="B637" s="22"/>
    </row>
    <row r="638" spans="1:2" ht="18" x14ac:dyDescent="0.25">
      <c r="A638" s="24"/>
      <c r="B638" s="22"/>
    </row>
    <row r="639" spans="1:2" ht="18" x14ac:dyDescent="0.25">
      <c r="A639" s="24"/>
      <c r="B639" s="22"/>
    </row>
    <row r="640" spans="1:2" ht="18" x14ac:dyDescent="0.25">
      <c r="A640" s="24"/>
      <c r="B640" s="22"/>
    </row>
    <row r="641" spans="1:2" ht="18" x14ac:dyDescent="0.25">
      <c r="A641" s="24"/>
      <c r="B641" s="22"/>
    </row>
    <row r="642" spans="1:2" ht="18" x14ac:dyDescent="0.25">
      <c r="A642" s="24"/>
      <c r="B642" s="22"/>
    </row>
    <row r="643" spans="1:2" ht="18" x14ac:dyDescent="0.25">
      <c r="A643" s="24"/>
      <c r="B643" s="22"/>
    </row>
    <row r="644" spans="1:2" ht="18" x14ac:dyDescent="0.25">
      <c r="A644" s="24"/>
      <c r="B644" s="22"/>
    </row>
    <row r="645" spans="1:2" ht="18" x14ac:dyDescent="0.25">
      <c r="A645" s="24"/>
      <c r="B645" s="22"/>
    </row>
    <row r="646" spans="1:2" ht="18" x14ac:dyDescent="0.25">
      <c r="A646" s="24"/>
      <c r="B646" s="22"/>
    </row>
    <row r="647" spans="1:2" ht="18" x14ac:dyDescent="0.25">
      <c r="A647" s="24"/>
      <c r="B647" s="22"/>
    </row>
    <row r="648" spans="1:2" ht="18" x14ac:dyDescent="0.25">
      <c r="A648" s="24"/>
      <c r="B648" s="22"/>
    </row>
    <row r="649" spans="1:2" ht="18" x14ac:dyDescent="0.25">
      <c r="A649" s="24"/>
      <c r="B649" s="22"/>
    </row>
    <row r="650" spans="1:2" ht="18" x14ac:dyDescent="0.25">
      <c r="A650" s="24"/>
      <c r="B650" s="22"/>
    </row>
    <row r="651" spans="1:2" ht="18" x14ac:dyDescent="0.25">
      <c r="A651" s="24"/>
      <c r="B651" s="22"/>
    </row>
    <row r="652" spans="1:2" ht="18" x14ac:dyDescent="0.25">
      <c r="A652" s="24"/>
      <c r="B652" s="22"/>
    </row>
    <row r="653" spans="1:2" ht="18" x14ac:dyDescent="0.25">
      <c r="A653" s="24"/>
      <c r="B653" s="22"/>
    </row>
    <row r="654" spans="1:2" ht="18" x14ac:dyDescent="0.25">
      <c r="A654" s="24"/>
      <c r="B654" s="22"/>
    </row>
    <row r="655" spans="1:2" ht="18" x14ac:dyDescent="0.25">
      <c r="A655" s="24"/>
      <c r="B655" s="22"/>
    </row>
    <row r="656" spans="1:2" ht="18" x14ac:dyDescent="0.25">
      <c r="A656" s="24"/>
      <c r="B656" s="22"/>
    </row>
    <row r="657" spans="1:2" ht="18" x14ac:dyDescent="0.25">
      <c r="A657" s="24"/>
      <c r="B657" s="22"/>
    </row>
    <row r="658" spans="1:2" ht="18" x14ac:dyDescent="0.25">
      <c r="A658" s="24"/>
      <c r="B658" s="22"/>
    </row>
    <row r="659" spans="1:2" ht="18" x14ac:dyDescent="0.25">
      <c r="A659" s="24"/>
      <c r="B659" s="22"/>
    </row>
    <row r="660" spans="1:2" ht="18" x14ac:dyDescent="0.25">
      <c r="A660" s="24"/>
      <c r="B660" s="22"/>
    </row>
    <row r="661" spans="1:2" ht="18" x14ac:dyDescent="0.25">
      <c r="A661" s="24"/>
      <c r="B661" s="22"/>
    </row>
    <row r="662" spans="1:2" ht="18" x14ac:dyDescent="0.25">
      <c r="A662" s="24"/>
      <c r="B662" s="22"/>
    </row>
    <row r="663" spans="1:2" ht="18" x14ac:dyDescent="0.25">
      <c r="A663" s="24"/>
      <c r="B663" s="22"/>
    </row>
    <row r="664" spans="1:2" ht="18" x14ac:dyDescent="0.25">
      <c r="A664" s="24"/>
      <c r="B664" s="22"/>
    </row>
    <row r="665" spans="1:2" ht="18" x14ac:dyDescent="0.25">
      <c r="A665" s="24"/>
      <c r="B665" s="22"/>
    </row>
    <row r="666" spans="1:2" ht="18" x14ac:dyDescent="0.25">
      <c r="A666" s="24"/>
      <c r="B666" s="22"/>
    </row>
    <row r="667" spans="1:2" ht="18" x14ac:dyDescent="0.25">
      <c r="A667" s="24"/>
      <c r="B667" s="22"/>
    </row>
    <row r="668" spans="1:2" ht="18" x14ac:dyDescent="0.25">
      <c r="A668" s="24"/>
      <c r="B668" s="22"/>
    </row>
    <row r="669" spans="1:2" ht="18" x14ac:dyDescent="0.25">
      <c r="A669" s="24"/>
      <c r="B669" s="22"/>
    </row>
    <row r="670" spans="1:2" ht="18" x14ac:dyDescent="0.25">
      <c r="A670" s="24"/>
      <c r="B670" s="22"/>
    </row>
    <row r="671" spans="1:2" ht="18" x14ac:dyDescent="0.25">
      <c r="A671" s="24"/>
      <c r="B671" s="22"/>
    </row>
    <row r="672" spans="1:2" ht="18" x14ac:dyDescent="0.25">
      <c r="A672" s="24"/>
      <c r="B672" s="22"/>
    </row>
    <row r="673" spans="1:2" ht="18" x14ac:dyDescent="0.25">
      <c r="A673" s="24"/>
      <c r="B673" s="22"/>
    </row>
    <row r="674" spans="1:2" ht="18" x14ac:dyDescent="0.25">
      <c r="A674" s="24"/>
      <c r="B674" s="22"/>
    </row>
    <row r="675" spans="1:2" ht="18" x14ac:dyDescent="0.25">
      <c r="A675" s="24"/>
      <c r="B675" s="22"/>
    </row>
    <row r="676" spans="1:2" ht="18" x14ac:dyDescent="0.25">
      <c r="A676" s="24"/>
      <c r="B676" s="22"/>
    </row>
    <row r="677" spans="1:2" ht="18" x14ac:dyDescent="0.25">
      <c r="A677" s="24"/>
      <c r="B677" s="22"/>
    </row>
    <row r="678" spans="1:2" ht="18" x14ac:dyDescent="0.25">
      <c r="A678" s="24"/>
      <c r="B678" s="22"/>
    </row>
    <row r="679" spans="1:2" ht="18" x14ac:dyDescent="0.25">
      <c r="A679" s="24"/>
      <c r="B679" s="22"/>
    </row>
    <row r="680" spans="1:2" ht="18" x14ac:dyDescent="0.25">
      <c r="A680" s="24"/>
      <c r="B680" s="22"/>
    </row>
    <row r="681" spans="1:2" ht="18" x14ac:dyDescent="0.25">
      <c r="A681" s="24"/>
      <c r="B681" s="22"/>
    </row>
    <row r="682" spans="1:2" ht="18" x14ac:dyDescent="0.25">
      <c r="A682" s="24"/>
      <c r="B682" s="22"/>
    </row>
    <row r="683" spans="1:2" ht="18" x14ac:dyDescent="0.25">
      <c r="A683" s="24"/>
      <c r="B683" s="22"/>
    </row>
    <row r="684" spans="1:2" ht="18" x14ac:dyDescent="0.25">
      <c r="A684" s="24"/>
      <c r="B684" s="22"/>
    </row>
    <row r="685" spans="1:2" ht="18" x14ac:dyDescent="0.25">
      <c r="A685" s="24"/>
      <c r="B685" s="22"/>
    </row>
    <row r="686" spans="1:2" ht="18" x14ac:dyDescent="0.25">
      <c r="A686" s="24"/>
      <c r="B686" s="22"/>
    </row>
    <row r="687" spans="1:2" ht="18" x14ac:dyDescent="0.25">
      <c r="A687" s="24"/>
      <c r="B687" s="22"/>
    </row>
    <row r="688" spans="1:2" ht="18" x14ac:dyDescent="0.25">
      <c r="A688" s="24"/>
      <c r="B688" s="22"/>
    </row>
    <row r="689" spans="1:2" ht="18" x14ac:dyDescent="0.25">
      <c r="A689" s="24"/>
      <c r="B689" s="22"/>
    </row>
    <row r="690" spans="1:2" ht="18" x14ac:dyDescent="0.25">
      <c r="A690" s="24"/>
      <c r="B690" s="22"/>
    </row>
    <row r="691" spans="1:2" ht="18" x14ac:dyDescent="0.25">
      <c r="A691" s="24"/>
      <c r="B691" s="22"/>
    </row>
    <row r="692" spans="1:2" ht="18" x14ac:dyDescent="0.25">
      <c r="A692" s="24"/>
      <c r="B692" s="22"/>
    </row>
    <row r="693" spans="1:2" ht="18" x14ac:dyDescent="0.25">
      <c r="A693" s="24"/>
      <c r="B693" s="22"/>
    </row>
    <row r="694" spans="1:2" ht="18" x14ac:dyDescent="0.25">
      <c r="A694" s="24"/>
      <c r="B694" s="22"/>
    </row>
    <row r="695" spans="1:2" ht="18" x14ac:dyDescent="0.25">
      <c r="A695" s="24"/>
      <c r="B695" s="22"/>
    </row>
    <row r="696" spans="1:2" ht="18" x14ac:dyDescent="0.25">
      <c r="A696" s="24"/>
      <c r="B696" s="22"/>
    </row>
    <row r="697" spans="1:2" ht="18" x14ac:dyDescent="0.25">
      <c r="A697" s="24"/>
      <c r="B697" s="22"/>
    </row>
    <row r="698" spans="1:2" ht="18" x14ac:dyDescent="0.25">
      <c r="A698" s="24"/>
      <c r="B698" s="22"/>
    </row>
    <row r="699" spans="1:2" ht="18" x14ac:dyDescent="0.25">
      <c r="A699" s="24"/>
      <c r="B699" s="22"/>
    </row>
    <row r="700" spans="1:2" ht="18" x14ac:dyDescent="0.25">
      <c r="A700" s="24"/>
      <c r="B700" s="22"/>
    </row>
    <row r="701" spans="1:2" ht="18" x14ac:dyDescent="0.25">
      <c r="A701" s="24"/>
      <c r="B701" s="22"/>
    </row>
    <row r="702" spans="1:2" ht="18" x14ac:dyDescent="0.25">
      <c r="A702" s="24"/>
      <c r="B702" s="22"/>
    </row>
    <row r="703" spans="1:2" ht="18" x14ac:dyDescent="0.25">
      <c r="A703" s="24"/>
      <c r="B703" s="22"/>
    </row>
    <row r="704" spans="1:2" ht="18" x14ac:dyDescent="0.25">
      <c r="A704" s="24"/>
      <c r="B704" s="22"/>
    </row>
    <row r="705" spans="1:2" ht="18" x14ac:dyDescent="0.25">
      <c r="A705" s="24"/>
      <c r="B705" s="22"/>
    </row>
    <row r="706" spans="1:2" ht="18" x14ac:dyDescent="0.25">
      <c r="A706" s="24"/>
      <c r="B706" s="22"/>
    </row>
    <row r="707" spans="1:2" ht="18" x14ac:dyDescent="0.25">
      <c r="A707" s="24"/>
      <c r="B707" s="22"/>
    </row>
    <row r="708" spans="1:2" ht="18" x14ac:dyDescent="0.25">
      <c r="A708" s="24"/>
      <c r="B708" s="22"/>
    </row>
    <row r="709" spans="1:2" ht="18" x14ac:dyDescent="0.25">
      <c r="A709" s="24"/>
      <c r="B709" s="22"/>
    </row>
    <row r="710" spans="1:2" ht="18" x14ac:dyDescent="0.25">
      <c r="A710" s="24"/>
      <c r="B710" s="22"/>
    </row>
    <row r="711" spans="1:2" ht="18" x14ac:dyDescent="0.25">
      <c r="A711" s="24"/>
      <c r="B711" s="22"/>
    </row>
    <row r="712" spans="1:2" ht="18" x14ac:dyDescent="0.25">
      <c r="A712" s="24"/>
      <c r="B712" s="22"/>
    </row>
    <row r="713" spans="1:2" ht="18" x14ac:dyDescent="0.25">
      <c r="A713" s="24"/>
      <c r="B713" s="22"/>
    </row>
    <row r="714" spans="1:2" ht="18" x14ac:dyDescent="0.25">
      <c r="A714" s="24"/>
      <c r="B714" s="22"/>
    </row>
    <row r="715" spans="1:2" ht="18" x14ac:dyDescent="0.25">
      <c r="A715" s="24"/>
      <c r="B715" s="22"/>
    </row>
    <row r="716" spans="1:2" ht="18" x14ac:dyDescent="0.25">
      <c r="A716" s="24"/>
      <c r="B716" s="22"/>
    </row>
    <row r="717" spans="1:2" ht="18" x14ac:dyDescent="0.25">
      <c r="A717" s="24"/>
      <c r="B717" s="22"/>
    </row>
    <row r="718" spans="1:2" ht="18" x14ac:dyDescent="0.25">
      <c r="A718" s="24"/>
      <c r="B718" s="22"/>
    </row>
    <row r="719" spans="1:2" ht="18" x14ac:dyDescent="0.25">
      <c r="A719" s="24"/>
      <c r="B719" s="22"/>
    </row>
    <row r="720" spans="1:2" ht="18" x14ac:dyDescent="0.25">
      <c r="A720" s="24"/>
      <c r="B720" s="22"/>
    </row>
    <row r="721" spans="1:2" ht="18" x14ac:dyDescent="0.25">
      <c r="A721" s="24"/>
      <c r="B721" s="22"/>
    </row>
    <row r="722" spans="1:2" ht="18" x14ac:dyDescent="0.25">
      <c r="A722" s="24"/>
      <c r="B722" s="22"/>
    </row>
    <row r="723" spans="1:2" ht="18" x14ac:dyDescent="0.25">
      <c r="A723" s="24"/>
      <c r="B723" s="22"/>
    </row>
    <row r="724" spans="1:2" ht="18" x14ac:dyDescent="0.25">
      <c r="A724" s="24"/>
      <c r="B724" s="22"/>
    </row>
    <row r="725" spans="1:2" ht="18" x14ac:dyDescent="0.25">
      <c r="A725" s="24"/>
      <c r="B725" s="22"/>
    </row>
    <row r="726" spans="1:2" ht="18" x14ac:dyDescent="0.25">
      <c r="A726" s="24"/>
      <c r="B726" s="22"/>
    </row>
    <row r="727" spans="1:2" ht="18" x14ac:dyDescent="0.25">
      <c r="A727" s="24"/>
      <c r="B727" s="22"/>
    </row>
    <row r="728" spans="1:2" ht="18" x14ac:dyDescent="0.25">
      <c r="A728" s="24"/>
      <c r="B728" s="22"/>
    </row>
    <row r="729" spans="1:2" ht="18" x14ac:dyDescent="0.25">
      <c r="A729" s="24"/>
      <c r="B729" s="22"/>
    </row>
    <row r="730" spans="1:2" ht="18" x14ac:dyDescent="0.25">
      <c r="A730" s="24"/>
      <c r="B730" s="22"/>
    </row>
    <row r="731" spans="1:2" ht="18" x14ac:dyDescent="0.25">
      <c r="A731" s="24"/>
      <c r="B731" s="22"/>
    </row>
    <row r="732" spans="1:2" ht="18" x14ac:dyDescent="0.25">
      <c r="A732" s="24"/>
      <c r="B732" s="22"/>
    </row>
    <row r="733" spans="1:2" ht="18" x14ac:dyDescent="0.25">
      <c r="A733" s="24"/>
      <c r="B733" s="22"/>
    </row>
    <row r="734" spans="1:2" ht="18" x14ac:dyDescent="0.25">
      <c r="A734" s="24"/>
      <c r="B734" s="22"/>
    </row>
    <row r="735" spans="1:2" ht="18" x14ac:dyDescent="0.25">
      <c r="A735" s="24"/>
      <c r="B735" s="22"/>
    </row>
    <row r="736" spans="1:2" ht="18" x14ac:dyDescent="0.25">
      <c r="A736" s="24"/>
      <c r="B736" s="22"/>
    </row>
    <row r="737" spans="1:2" ht="18" x14ac:dyDescent="0.25">
      <c r="A737" s="24"/>
      <c r="B737" s="22"/>
    </row>
    <row r="738" spans="1:2" ht="18" x14ac:dyDescent="0.25">
      <c r="A738" s="24"/>
      <c r="B738" s="22"/>
    </row>
    <row r="739" spans="1:2" ht="18" x14ac:dyDescent="0.25">
      <c r="A739" s="24"/>
      <c r="B739" s="22"/>
    </row>
    <row r="740" spans="1:2" ht="18" x14ac:dyDescent="0.25">
      <c r="A740" s="24"/>
      <c r="B740" s="22"/>
    </row>
    <row r="741" spans="1:2" ht="18" x14ac:dyDescent="0.25">
      <c r="A741" s="24"/>
      <c r="B741" s="22"/>
    </row>
    <row r="742" spans="1:2" ht="18" x14ac:dyDescent="0.25">
      <c r="A742" s="24"/>
      <c r="B742" s="22"/>
    </row>
    <row r="743" spans="1:2" ht="18" x14ac:dyDescent="0.25">
      <c r="A743" s="24"/>
      <c r="B743" s="22"/>
    </row>
    <row r="744" spans="1:2" ht="18" x14ac:dyDescent="0.25">
      <c r="A744" s="24"/>
      <c r="B744" s="22"/>
    </row>
    <row r="745" spans="1:2" ht="18" x14ac:dyDescent="0.25">
      <c r="A745" s="24"/>
      <c r="B745" s="22"/>
    </row>
    <row r="746" spans="1:2" ht="18" x14ac:dyDescent="0.25">
      <c r="A746" s="24"/>
      <c r="B746" s="22"/>
    </row>
    <row r="747" spans="1:2" ht="18" x14ac:dyDescent="0.25">
      <c r="A747" s="24"/>
      <c r="B747" s="22"/>
    </row>
    <row r="748" spans="1:2" ht="18" x14ac:dyDescent="0.25">
      <c r="A748" s="24"/>
      <c r="B748" s="22"/>
    </row>
    <row r="749" spans="1:2" ht="18" x14ac:dyDescent="0.25">
      <c r="A749" s="24"/>
      <c r="B749" s="22"/>
    </row>
    <row r="750" spans="1:2" ht="18" x14ac:dyDescent="0.25">
      <c r="A750" s="24"/>
      <c r="B750" s="22"/>
    </row>
    <row r="751" spans="1:2" ht="18" x14ac:dyDescent="0.25">
      <c r="A751" s="24"/>
      <c r="B751" s="22"/>
    </row>
    <row r="752" spans="1:2" ht="18" x14ac:dyDescent="0.25">
      <c r="A752" s="24"/>
      <c r="B752" s="22"/>
    </row>
    <row r="753" spans="1:2" ht="18" x14ac:dyDescent="0.25">
      <c r="A753" s="24"/>
      <c r="B753" s="22"/>
    </row>
    <row r="754" spans="1:2" ht="18" x14ac:dyDescent="0.25">
      <c r="A754" s="24"/>
      <c r="B754" s="22"/>
    </row>
    <row r="755" spans="1:2" ht="18" x14ac:dyDescent="0.25">
      <c r="A755" s="24"/>
      <c r="B755" s="22"/>
    </row>
    <row r="756" spans="1:2" ht="18" x14ac:dyDescent="0.25">
      <c r="A756" s="24"/>
      <c r="B756" s="22"/>
    </row>
    <row r="757" spans="1:2" ht="18" x14ac:dyDescent="0.25">
      <c r="A757" s="24"/>
      <c r="B757" s="22"/>
    </row>
    <row r="758" spans="1:2" ht="18" x14ac:dyDescent="0.25">
      <c r="A758" s="24"/>
      <c r="B758" s="22"/>
    </row>
    <row r="759" spans="1:2" ht="18" x14ac:dyDescent="0.25">
      <c r="A759" s="24"/>
      <c r="B759" s="22"/>
    </row>
    <row r="760" spans="1:2" ht="18" x14ac:dyDescent="0.25">
      <c r="A760" s="24"/>
      <c r="B760" s="22"/>
    </row>
    <row r="761" spans="1:2" ht="18" x14ac:dyDescent="0.25">
      <c r="A761" s="24"/>
      <c r="B761" s="22"/>
    </row>
    <row r="762" spans="1:2" ht="18" x14ac:dyDescent="0.25">
      <c r="A762" s="24"/>
      <c r="B762" s="22"/>
    </row>
    <row r="763" spans="1:2" ht="18" x14ac:dyDescent="0.25">
      <c r="A763" s="24"/>
      <c r="B763" s="22"/>
    </row>
    <row r="764" spans="1:2" ht="18" x14ac:dyDescent="0.25">
      <c r="A764" s="24"/>
      <c r="B764" s="22"/>
    </row>
    <row r="765" spans="1:2" ht="18" x14ac:dyDescent="0.25">
      <c r="A765" s="24"/>
      <c r="B765" s="22"/>
    </row>
    <row r="766" spans="1:2" ht="18" x14ac:dyDescent="0.25">
      <c r="A766" s="24"/>
      <c r="B766" s="22"/>
    </row>
    <row r="767" spans="1:2" ht="18" x14ac:dyDescent="0.25">
      <c r="A767" s="24"/>
      <c r="B767" s="22"/>
    </row>
    <row r="768" spans="1:2" ht="18" x14ac:dyDescent="0.25">
      <c r="A768" s="24"/>
      <c r="B768" s="22"/>
    </row>
    <row r="769" spans="1:2" ht="18" x14ac:dyDescent="0.25">
      <c r="A769" s="24"/>
      <c r="B769" s="22"/>
    </row>
    <row r="770" spans="1:2" ht="18" x14ac:dyDescent="0.25">
      <c r="A770" s="24"/>
      <c r="B770" s="22"/>
    </row>
    <row r="771" spans="1:2" ht="18" x14ac:dyDescent="0.25">
      <c r="A771" s="24"/>
      <c r="B771" s="22"/>
    </row>
    <row r="772" spans="1:2" ht="18" x14ac:dyDescent="0.25">
      <c r="A772" s="24"/>
      <c r="B772" s="22"/>
    </row>
    <row r="773" spans="1:2" ht="18" x14ac:dyDescent="0.25">
      <c r="A773" s="24"/>
      <c r="B773" s="22"/>
    </row>
    <row r="774" spans="1:2" ht="18" x14ac:dyDescent="0.25">
      <c r="A774" s="24"/>
      <c r="B774" s="22"/>
    </row>
    <row r="775" spans="1:2" ht="18" x14ac:dyDescent="0.25">
      <c r="A775" s="24"/>
      <c r="B775" s="22"/>
    </row>
    <row r="776" spans="1:2" ht="18" x14ac:dyDescent="0.25">
      <c r="A776" s="24"/>
      <c r="B776" s="22"/>
    </row>
    <row r="777" spans="1:2" ht="18" x14ac:dyDescent="0.25">
      <c r="A777" s="24"/>
      <c r="B777" s="22"/>
    </row>
    <row r="778" spans="1:2" ht="18" x14ac:dyDescent="0.25">
      <c r="A778" s="24"/>
      <c r="B778" s="22"/>
    </row>
    <row r="779" spans="1:2" ht="18" x14ac:dyDescent="0.25">
      <c r="A779" s="24"/>
      <c r="B779" s="22"/>
    </row>
    <row r="780" spans="1:2" ht="18" x14ac:dyDescent="0.25">
      <c r="A780" s="24"/>
      <c r="B780" s="22"/>
    </row>
    <row r="781" spans="1:2" ht="18" x14ac:dyDescent="0.25">
      <c r="A781" s="24"/>
      <c r="B781" s="22"/>
    </row>
    <row r="782" spans="1:2" ht="18" x14ac:dyDescent="0.25">
      <c r="A782" s="24"/>
      <c r="B782" s="22"/>
    </row>
    <row r="783" spans="1:2" ht="18" x14ac:dyDescent="0.25">
      <c r="A783" s="24"/>
      <c r="B783" s="22"/>
    </row>
    <row r="784" spans="1:2" ht="18" x14ac:dyDescent="0.25">
      <c r="A784" s="24"/>
      <c r="B784" s="22"/>
    </row>
    <row r="785" spans="1:2" ht="18" x14ac:dyDescent="0.25">
      <c r="A785" s="24"/>
      <c r="B785" s="22"/>
    </row>
    <row r="786" spans="1:2" ht="18" x14ac:dyDescent="0.25">
      <c r="A786" s="24"/>
      <c r="B786" s="22"/>
    </row>
    <row r="787" spans="1:2" ht="18" x14ac:dyDescent="0.25">
      <c r="A787" s="24"/>
      <c r="B787" s="22"/>
    </row>
    <row r="788" spans="1:2" ht="18" x14ac:dyDescent="0.25">
      <c r="A788" s="24"/>
      <c r="B788" s="22"/>
    </row>
    <row r="789" spans="1:2" ht="18" x14ac:dyDescent="0.25">
      <c r="A789" s="24"/>
      <c r="B789" s="22"/>
    </row>
    <row r="790" spans="1:2" ht="18" x14ac:dyDescent="0.25">
      <c r="A790" s="24"/>
      <c r="B790" s="22"/>
    </row>
    <row r="791" spans="1:2" ht="18" x14ac:dyDescent="0.25">
      <c r="A791" s="24"/>
      <c r="B791" s="22"/>
    </row>
    <row r="792" spans="1:2" ht="18" x14ac:dyDescent="0.25">
      <c r="A792" s="24"/>
      <c r="B792" s="22"/>
    </row>
    <row r="793" spans="1:2" ht="18" x14ac:dyDescent="0.25">
      <c r="A793" s="24"/>
      <c r="B793" s="22"/>
    </row>
    <row r="794" spans="1:2" ht="18" x14ac:dyDescent="0.25">
      <c r="A794" s="24"/>
      <c r="B794" s="22"/>
    </row>
    <row r="795" spans="1:2" ht="18" x14ac:dyDescent="0.25">
      <c r="A795" s="24"/>
      <c r="B795" s="22"/>
    </row>
    <row r="796" spans="1:2" ht="18" x14ac:dyDescent="0.25">
      <c r="A796" s="24"/>
      <c r="B796" s="22"/>
    </row>
    <row r="797" spans="1:2" ht="18" x14ac:dyDescent="0.25">
      <c r="A797" s="24"/>
      <c r="B797" s="22"/>
    </row>
    <row r="798" spans="1:2" ht="18" x14ac:dyDescent="0.25">
      <c r="A798" s="24"/>
      <c r="B798" s="22"/>
    </row>
    <row r="799" spans="1:2" ht="18" x14ac:dyDescent="0.25">
      <c r="A799" s="24"/>
      <c r="B799" s="22"/>
    </row>
    <row r="800" spans="1:2" ht="18" x14ac:dyDescent="0.25">
      <c r="A800" s="24"/>
      <c r="B800" s="22"/>
    </row>
    <row r="801" spans="1:2" ht="18" x14ac:dyDescent="0.25">
      <c r="A801" s="24"/>
      <c r="B801" s="22"/>
    </row>
    <row r="802" spans="1:2" ht="18" x14ac:dyDescent="0.25">
      <c r="A802" s="24"/>
      <c r="B802" s="22"/>
    </row>
    <row r="803" spans="1:2" ht="18" x14ac:dyDescent="0.25">
      <c r="A803" s="24"/>
      <c r="B803" s="22"/>
    </row>
    <row r="804" spans="1:2" ht="18" x14ac:dyDescent="0.25">
      <c r="A804" s="24"/>
      <c r="B804" s="22"/>
    </row>
    <row r="805" spans="1:2" ht="18" x14ac:dyDescent="0.25">
      <c r="A805" s="24"/>
      <c r="B805" s="22"/>
    </row>
    <row r="806" spans="1:2" ht="18" x14ac:dyDescent="0.25">
      <c r="A806" s="24"/>
      <c r="B806" s="22"/>
    </row>
    <row r="807" spans="1:2" ht="18" x14ac:dyDescent="0.25">
      <c r="A807" s="24"/>
      <c r="B807" s="22"/>
    </row>
    <row r="808" spans="1:2" ht="18" x14ac:dyDescent="0.25">
      <c r="A808" s="24"/>
      <c r="B808" s="22"/>
    </row>
    <row r="809" spans="1:2" ht="18" x14ac:dyDescent="0.25">
      <c r="A809" s="24"/>
      <c r="B809" s="22"/>
    </row>
    <row r="810" spans="1:2" ht="18" x14ac:dyDescent="0.25">
      <c r="A810" s="24"/>
      <c r="B810" s="22"/>
    </row>
    <row r="811" spans="1:2" ht="18" x14ac:dyDescent="0.25">
      <c r="A811" s="24"/>
      <c r="B811" s="22"/>
    </row>
    <row r="812" spans="1:2" ht="18" x14ac:dyDescent="0.25">
      <c r="A812" s="24"/>
      <c r="B812" s="22"/>
    </row>
    <row r="813" spans="1:2" ht="18" x14ac:dyDescent="0.25">
      <c r="A813" s="24"/>
      <c r="B813" s="22"/>
    </row>
    <row r="814" spans="1:2" ht="18" x14ac:dyDescent="0.25">
      <c r="A814" s="24"/>
      <c r="B814" s="22"/>
    </row>
    <row r="815" spans="1:2" ht="18" x14ac:dyDescent="0.25">
      <c r="A815" s="24"/>
      <c r="B815" s="22"/>
    </row>
    <row r="816" spans="1:2" ht="18" x14ac:dyDescent="0.25">
      <c r="A816" s="24"/>
      <c r="B816" s="22"/>
    </row>
    <row r="817" spans="1:2" ht="18" x14ac:dyDescent="0.25">
      <c r="A817" s="24"/>
      <c r="B817" s="22"/>
    </row>
    <row r="818" spans="1:2" ht="18" x14ac:dyDescent="0.25">
      <c r="A818" s="24"/>
      <c r="B818" s="22"/>
    </row>
    <row r="819" spans="1:2" ht="18" x14ac:dyDescent="0.25">
      <c r="A819" s="24"/>
      <c r="B819" s="22"/>
    </row>
    <row r="820" spans="1:2" ht="18" x14ac:dyDescent="0.25">
      <c r="A820" s="24"/>
      <c r="B820" s="22"/>
    </row>
    <row r="821" spans="1:2" ht="18" x14ac:dyDescent="0.25">
      <c r="A821" s="24"/>
      <c r="B821" s="22"/>
    </row>
    <row r="822" spans="1:2" ht="18" x14ac:dyDescent="0.25">
      <c r="A822" s="24"/>
      <c r="B822" s="22"/>
    </row>
    <row r="823" spans="1:2" ht="18" x14ac:dyDescent="0.25">
      <c r="A823" s="24"/>
      <c r="B823" s="22"/>
    </row>
    <row r="824" spans="1:2" ht="18" x14ac:dyDescent="0.25">
      <c r="A824" s="24"/>
      <c r="B824" s="22"/>
    </row>
    <row r="825" spans="1:2" ht="18" x14ac:dyDescent="0.25">
      <c r="A825" s="24"/>
      <c r="B825" s="22"/>
    </row>
    <row r="826" spans="1:2" ht="18" x14ac:dyDescent="0.25">
      <c r="A826" s="24"/>
      <c r="B826" s="22"/>
    </row>
    <row r="827" spans="1:2" ht="18" x14ac:dyDescent="0.25">
      <c r="A827" s="24"/>
      <c r="B827" s="22"/>
    </row>
    <row r="828" spans="1:2" ht="18" x14ac:dyDescent="0.25">
      <c r="A828" s="24"/>
      <c r="B828" s="22"/>
    </row>
    <row r="829" spans="1:2" ht="18" x14ac:dyDescent="0.25">
      <c r="A829" s="24"/>
      <c r="B829" s="22"/>
    </row>
    <row r="830" spans="1:2" ht="18" x14ac:dyDescent="0.25">
      <c r="A830" s="24"/>
      <c r="B830" s="22"/>
    </row>
    <row r="831" spans="1:2" ht="18" x14ac:dyDescent="0.25">
      <c r="A831" s="24"/>
      <c r="B831" s="22"/>
    </row>
    <row r="832" spans="1:2" ht="18" x14ac:dyDescent="0.25">
      <c r="A832" s="24"/>
      <c r="B832" s="22"/>
    </row>
    <row r="833" spans="1:2" ht="18" x14ac:dyDescent="0.25">
      <c r="A833" s="24"/>
      <c r="B833" s="22"/>
    </row>
    <row r="834" spans="1:2" ht="18" x14ac:dyDescent="0.25">
      <c r="A834" s="24"/>
      <c r="B834" s="22"/>
    </row>
    <row r="835" spans="1:2" ht="18" x14ac:dyDescent="0.25">
      <c r="A835" s="24"/>
      <c r="B835" s="22"/>
    </row>
    <row r="836" spans="1:2" ht="18" x14ac:dyDescent="0.25">
      <c r="A836" s="24"/>
      <c r="B836" s="22"/>
    </row>
    <row r="837" spans="1:2" ht="18" x14ac:dyDescent="0.25">
      <c r="A837" s="24"/>
      <c r="B837" s="22"/>
    </row>
    <row r="838" spans="1:2" ht="18" x14ac:dyDescent="0.25">
      <c r="A838" s="24"/>
      <c r="B838" s="22"/>
    </row>
    <row r="839" spans="1:2" ht="18" x14ac:dyDescent="0.25">
      <c r="A839" s="24"/>
      <c r="B839" s="22"/>
    </row>
    <row r="840" spans="1:2" ht="18" x14ac:dyDescent="0.25">
      <c r="A840" s="24"/>
      <c r="B840" s="22"/>
    </row>
    <row r="841" spans="1:2" ht="18" x14ac:dyDescent="0.25">
      <c r="A841" s="24"/>
      <c r="B841" s="22"/>
    </row>
    <row r="842" spans="1:2" ht="18" x14ac:dyDescent="0.25">
      <c r="A842" s="24"/>
      <c r="B842" s="22"/>
    </row>
    <row r="843" spans="1:2" ht="18" x14ac:dyDescent="0.25">
      <c r="A843" s="24"/>
      <c r="B843" s="22"/>
    </row>
    <row r="844" spans="1:2" ht="18" x14ac:dyDescent="0.25">
      <c r="A844" s="24"/>
      <c r="B844" s="22"/>
    </row>
    <row r="845" spans="1:2" ht="18" x14ac:dyDescent="0.25">
      <c r="A845" s="24"/>
      <c r="B845" s="22"/>
    </row>
    <row r="846" spans="1:2" ht="18" x14ac:dyDescent="0.25">
      <c r="A846" s="24"/>
      <c r="B846" s="22"/>
    </row>
    <row r="847" spans="1:2" ht="18" x14ac:dyDescent="0.25">
      <c r="A847" s="24"/>
      <c r="B847" s="22"/>
    </row>
    <row r="848" spans="1:2" ht="18" x14ac:dyDescent="0.25">
      <c r="A848" s="24"/>
      <c r="B848" s="22"/>
    </row>
    <row r="849" spans="1:2" ht="18" x14ac:dyDescent="0.25">
      <c r="A849" s="24"/>
      <c r="B849" s="22"/>
    </row>
    <row r="850" spans="1:2" ht="18" x14ac:dyDescent="0.25">
      <c r="A850" s="24"/>
      <c r="B850" s="22"/>
    </row>
    <row r="851" spans="1:2" ht="18" x14ac:dyDescent="0.25">
      <c r="A851" s="24"/>
      <c r="B851" s="22"/>
    </row>
    <row r="852" spans="1:2" ht="18" x14ac:dyDescent="0.25">
      <c r="A852" s="24"/>
      <c r="B852" s="22"/>
    </row>
    <row r="853" spans="1:2" ht="18" x14ac:dyDescent="0.25">
      <c r="A853" s="24"/>
      <c r="B853" s="22"/>
    </row>
    <row r="854" spans="1:2" ht="18" x14ac:dyDescent="0.25">
      <c r="A854" s="24"/>
      <c r="B854" s="22"/>
    </row>
    <row r="855" spans="1:2" ht="18" x14ac:dyDescent="0.25">
      <c r="A855" s="24"/>
      <c r="B855" s="22"/>
    </row>
    <row r="856" spans="1:2" ht="18" x14ac:dyDescent="0.25">
      <c r="A856" s="24"/>
      <c r="B856" s="22"/>
    </row>
    <row r="857" spans="1:2" ht="18" x14ac:dyDescent="0.25">
      <c r="A857" s="24"/>
      <c r="B857" s="22"/>
    </row>
    <row r="858" spans="1:2" ht="18" x14ac:dyDescent="0.25">
      <c r="A858" s="24"/>
      <c r="B858" s="22"/>
    </row>
    <row r="859" spans="1:2" ht="18" x14ac:dyDescent="0.25">
      <c r="A859" s="24"/>
      <c r="B859" s="22"/>
    </row>
    <row r="860" spans="1:2" ht="18" x14ac:dyDescent="0.25">
      <c r="A860" s="24"/>
      <c r="B860" s="22"/>
    </row>
    <row r="861" spans="1:2" ht="18" x14ac:dyDescent="0.25">
      <c r="A861" s="24"/>
      <c r="B861" s="22"/>
    </row>
    <row r="862" spans="1:2" ht="18" x14ac:dyDescent="0.25">
      <c r="A862" s="24"/>
      <c r="B862" s="22"/>
    </row>
    <row r="863" spans="1:2" ht="18" x14ac:dyDescent="0.25">
      <c r="A863" s="24"/>
      <c r="B863" s="22"/>
    </row>
    <row r="864" spans="1:2" ht="18" x14ac:dyDescent="0.25">
      <c r="A864" s="24"/>
      <c r="B864" s="22"/>
    </row>
    <row r="865" spans="1:2" ht="18" x14ac:dyDescent="0.25">
      <c r="A865" s="24"/>
      <c r="B865" s="22"/>
    </row>
    <row r="866" spans="1:2" ht="18" x14ac:dyDescent="0.25">
      <c r="A866" s="24"/>
      <c r="B866" s="22"/>
    </row>
    <row r="867" spans="1:2" ht="18" x14ac:dyDescent="0.25">
      <c r="A867" s="24"/>
      <c r="B867" s="22"/>
    </row>
    <row r="868" spans="1:2" ht="18" x14ac:dyDescent="0.25">
      <c r="A868" s="24"/>
      <c r="B868" s="22"/>
    </row>
    <row r="869" spans="1:2" ht="18" x14ac:dyDescent="0.25">
      <c r="A869" s="24"/>
      <c r="B869" s="22"/>
    </row>
    <row r="870" spans="1:2" ht="18" x14ac:dyDescent="0.25">
      <c r="A870" s="24"/>
      <c r="B870" s="22"/>
    </row>
    <row r="871" spans="1:2" ht="18" x14ac:dyDescent="0.25">
      <c r="A871" s="24"/>
      <c r="B871" s="22"/>
    </row>
    <row r="872" spans="1:2" ht="18" x14ac:dyDescent="0.25">
      <c r="A872" s="24"/>
      <c r="B872" s="22"/>
    </row>
    <row r="873" spans="1:2" ht="18" x14ac:dyDescent="0.25">
      <c r="A873" s="24"/>
      <c r="B873" s="22"/>
    </row>
    <row r="874" spans="1:2" ht="18" x14ac:dyDescent="0.25">
      <c r="A874" s="24"/>
      <c r="B874" s="22"/>
    </row>
    <row r="875" spans="1:2" ht="18" x14ac:dyDescent="0.25">
      <c r="A875" s="24"/>
      <c r="B875" s="22"/>
    </row>
    <row r="876" spans="1:2" ht="18" x14ac:dyDescent="0.25">
      <c r="A876" s="24"/>
      <c r="B876" s="22"/>
    </row>
    <row r="877" spans="1:2" ht="18" x14ac:dyDescent="0.25">
      <c r="A877" s="24"/>
      <c r="B877" s="22"/>
    </row>
    <row r="878" spans="1:2" ht="18" x14ac:dyDescent="0.25">
      <c r="A878" s="24"/>
      <c r="B878" s="22"/>
    </row>
    <row r="879" spans="1:2" ht="18" x14ac:dyDescent="0.25">
      <c r="A879" s="24"/>
      <c r="B879" s="22"/>
    </row>
    <row r="880" spans="1:2" ht="18" x14ac:dyDescent="0.25">
      <c r="A880" s="24"/>
      <c r="B880" s="22"/>
    </row>
    <row r="881" spans="1:2" ht="18" x14ac:dyDescent="0.25">
      <c r="A881" s="24"/>
      <c r="B881" s="22"/>
    </row>
    <row r="882" spans="1:2" ht="18" x14ac:dyDescent="0.25">
      <c r="A882" s="24"/>
      <c r="B882" s="22"/>
    </row>
    <row r="883" spans="1:2" ht="18" x14ac:dyDescent="0.25">
      <c r="A883" s="24"/>
      <c r="B883" s="22"/>
    </row>
    <row r="884" spans="1:2" ht="18" x14ac:dyDescent="0.25">
      <c r="A884" s="24"/>
      <c r="B884" s="22"/>
    </row>
    <row r="885" spans="1:2" ht="18" x14ac:dyDescent="0.25">
      <c r="A885" s="24"/>
      <c r="B885" s="22"/>
    </row>
    <row r="886" spans="1:2" ht="18" x14ac:dyDescent="0.25">
      <c r="A886" s="24"/>
      <c r="B886" s="22"/>
    </row>
    <row r="887" spans="1:2" ht="18" x14ac:dyDescent="0.25">
      <c r="A887" s="24"/>
      <c r="B887" s="22"/>
    </row>
    <row r="888" spans="1:2" ht="18" x14ac:dyDescent="0.25">
      <c r="A888" s="24"/>
      <c r="B888" s="22"/>
    </row>
    <row r="889" spans="1:2" ht="18" x14ac:dyDescent="0.25">
      <c r="A889" s="24"/>
      <c r="B889" s="22"/>
    </row>
    <row r="890" spans="1:2" ht="18" x14ac:dyDescent="0.25">
      <c r="A890" s="24"/>
      <c r="B890" s="22"/>
    </row>
    <row r="891" spans="1:2" ht="18" x14ac:dyDescent="0.25">
      <c r="A891" s="24"/>
      <c r="B891" s="22"/>
    </row>
    <row r="892" spans="1:2" ht="18" x14ac:dyDescent="0.25">
      <c r="A892" s="24"/>
      <c r="B892" s="22"/>
    </row>
    <row r="893" spans="1:2" ht="18" x14ac:dyDescent="0.25">
      <c r="A893" s="24"/>
      <c r="B893" s="22"/>
    </row>
    <row r="894" spans="1:2" ht="18" x14ac:dyDescent="0.25">
      <c r="A894" s="24"/>
      <c r="B894" s="22"/>
    </row>
    <row r="895" spans="1:2" ht="18" x14ac:dyDescent="0.25">
      <c r="A895" s="24"/>
      <c r="B895" s="22"/>
    </row>
    <row r="896" spans="1:2" ht="18" x14ac:dyDescent="0.25">
      <c r="A896" s="24"/>
      <c r="B896" s="22"/>
    </row>
    <row r="897" spans="1:2" ht="18" x14ac:dyDescent="0.25">
      <c r="A897" s="24"/>
      <c r="B897" s="22"/>
    </row>
    <row r="898" spans="1:2" ht="18" x14ac:dyDescent="0.25">
      <c r="A898" s="24"/>
      <c r="B898" s="22"/>
    </row>
    <row r="899" spans="1:2" ht="18" x14ac:dyDescent="0.25">
      <c r="A899" s="24"/>
      <c r="B899" s="22"/>
    </row>
    <row r="900" spans="1:2" ht="18" x14ac:dyDescent="0.25">
      <c r="A900" s="24"/>
      <c r="B900" s="22"/>
    </row>
    <row r="901" spans="1:2" ht="18" x14ac:dyDescent="0.25">
      <c r="A901" s="24"/>
      <c r="B901" s="22"/>
    </row>
    <row r="902" spans="1:2" ht="18" x14ac:dyDescent="0.25">
      <c r="A902" s="24"/>
      <c r="B902" s="22"/>
    </row>
    <row r="903" spans="1:2" ht="18" x14ac:dyDescent="0.25">
      <c r="A903" s="24"/>
      <c r="B903" s="22"/>
    </row>
    <row r="904" spans="1:2" ht="18" x14ac:dyDescent="0.25">
      <c r="A904" s="24"/>
      <c r="B904" s="22"/>
    </row>
    <row r="905" spans="1:2" ht="18" x14ac:dyDescent="0.25">
      <c r="A905" s="24"/>
      <c r="B905" s="22"/>
    </row>
    <row r="906" spans="1:2" ht="18" x14ac:dyDescent="0.25">
      <c r="A906" s="24"/>
      <c r="B906" s="22"/>
    </row>
    <row r="907" spans="1:2" ht="18" x14ac:dyDescent="0.25">
      <c r="A907" s="24"/>
      <c r="B907" s="22"/>
    </row>
    <row r="908" spans="1:2" ht="18" x14ac:dyDescent="0.25">
      <c r="A908" s="24"/>
      <c r="B908" s="22"/>
    </row>
    <row r="909" spans="1:2" ht="18" x14ac:dyDescent="0.25">
      <c r="A909" s="24"/>
      <c r="B909" s="22"/>
    </row>
    <row r="910" spans="1:2" ht="18" x14ac:dyDescent="0.25">
      <c r="A910" s="24"/>
      <c r="B910" s="22"/>
    </row>
    <row r="911" spans="1:2" ht="18" x14ac:dyDescent="0.25">
      <c r="A911" s="24"/>
      <c r="B911" s="22"/>
    </row>
    <row r="912" spans="1:2" ht="18" x14ac:dyDescent="0.25">
      <c r="A912" s="24"/>
      <c r="B912" s="22"/>
    </row>
    <row r="913" spans="1:2" ht="18" x14ac:dyDescent="0.25">
      <c r="A913" s="24"/>
      <c r="B913" s="22"/>
    </row>
    <row r="914" spans="1:2" ht="18" x14ac:dyDescent="0.25">
      <c r="A914" s="24"/>
      <c r="B914" s="22"/>
    </row>
    <row r="915" spans="1:2" ht="18" x14ac:dyDescent="0.25">
      <c r="A915" s="24"/>
      <c r="B915" s="22"/>
    </row>
    <row r="916" spans="1:2" ht="18" x14ac:dyDescent="0.25">
      <c r="A916" s="24"/>
      <c r="B916" s="22"/>
    </row>
    <row r="917" spans="1:2" ht="18" x14ac:dyDescent="0.25">
      <c r="A917" s="24"/>
      <c r="B917" s="22"/>
    </row>
    <row r="918" spans="1:2" ht="18" x14ac:dyDescent="0.25">
      <c r="A918" s="24"/>
      <c r="B918" s="22"/>
    </row>
    <row r="919" spans="1:2" ht="18" x14ac:dyDescent="0.25">
      <c r="A919" s="24"/>
      <c r="B919" s="22"/>
    </row>
    <row r="920" spans="1:2" ht="18" x14ac:dyDescent="0.25">
      <c r="A920" s="24"/>
      <c r="B920" s="22"/>
    </row>
    <row r="921" spans="1:2" ht="18" x14ac:dyDescent="0.25">
      <c r="A921" s="24"/>
      <c r="B921" s="22"/>
    </row>
    <row r="922" spans="1:2" ht="18" x14ac:dyDescent="0.25">
      <c r="A922" s="24"/>
      <c r="B922" s="22"/>
    </row>
    <row r="923" spans="1:2" ht="18" x14ac:dyDescent="0.25">
      <c r="A923" s="24"/>
      <c r="B923" s="22"/>
    </row>
    <row r="924" spans="1:2" ht="18" x14ac:dyDescent="0.25">
      <c r="A924" s="24"/>
      <c r="B924" s="22"/>
    </row>
    <row r="925" spans="1:2" ht="18" x14ac:dyDescent="0.25">
      <c r="A925" s="24"/>
      <c r="B925" s="22"/>
    </row>
    <row r="926" spans="1:2" ht="18" x14ac:dyDescent="0.25">
      <c r="A926" s="24"/>
      <c r="B926" s="22"/>
    </row>
    <row r="927" spans="1:2" ht="18" x14ac:dyDescent="0.25">
      <c r="A927" s="24"/>
      <c r="B927" s="22"/>
    </row>
    <row r="928" spans="1:2" ht="18" x14ac:dyDescent="0.25">
      <c r="A928" s="24"/>
      <c r="B928" s="22"/>
    </row>
    <row r="929" spans="1:2" ht="18" x14ac:dyDescent="0.25">
      <c r="A929" s="24"/>
      <c r="B929" s="22"/>
    </row>
    <row r="930" spans="1:2" ht="18" x14ac:dyDescent="0.25">
      <c r="A930" s="24"/>
      <c r="B930" s="22"/>
    </row>
    <row r="931" spans="1:2" ht="18" x14ac:dyDescent="0.25">
      <c r="A931" s="24"/>
      <c r="B931" s="22"/>
    </row>
    <row r="932" spans="1:2" ht="18" x14ac:dyDescent="0.25">
      <c r="A932" s="24"/>
      <c r="B932" s="22"/>
    </row>
    <row r="933" spans="1:2" ht="18" x14ac:dyDescent="0.25">
      <c r="A933" s="24"/>
      <c r="B933" s="22"/>
    </row>
    <row r="934" spans="1:2" ht="18" x14ac:dyDescent="0.25">
      <c r="A934" s="24"/>
      <c r="B934" s="22"/>
    </row>
    <row r="935" spans="1:2" ht="18" x14ac:dyDescent="0.25">
      <c r="A935" s="24"/>
      <c r="B935" s="22"/>
    </row>
    <row r="936" spans="1:2" ht="18" x14ac:dyDescent="0.25">
      <c r="A936" s="24"/>
      <c r="B936" s="22"/>
    </row>
    <row r="937" spans="1:2" ht="18" x14ac:dyDescent="0.25">
      <c r="A937" s="24"/>
      <c r="B937" s="22"/>
    </row>
    <row r="938" spans="1:2" ht="18" x14ac:dyDescent="0.25">
      <c r="A938" s="24"/>
      <c r="B938" s="22"/>
    </row>
    <row r="939" spans="1:2" ht="18" x14ac:dyDescent="0.25">
      <c r="A939" s="24"/>
      <c r="B939" s="22"/>
    </row>
    <row r="940" spans="1:2" ht="18" x14ac:dyDescent="0.25">
      <c r="A940" s="24"/>
      <c r="B940" s="22"/>
    </row>
    <row r="941" spans="1:2" ht="18" x14ac:dyDescent="0.25">
      <c r="A941" s="24"/>
      <c r="B941" s="22"/>
    </row>
    <row r="942" spans="1:2" ht="18" x14ac:dyDescent="0.25">
      <c r="A942" s="24"/>
      <c r="B942" s="22"/>
    </row>
    <row r="943" spans="1:2" ht="18" x14ac:dyDescent="0.25">
      <c r="A943" s="24"/>
      <c r="B943" s="22"/>
    </row>
    <row r="944" spans="1:2" ht="18" x14ac:dyDescent="0.25">
      <c r="A944" s="24"/>
      <c r="B944" s="22"/>
    </row>
    <row r="945" spans="1:2" ht="18" x14ac:dyDescent="0.25">
      <c r="A945" s="24"/>
      <c r="B945" s="22"/>
    </row>
    <row r="946" spans="1:2" ht="18" x14ac:dyDescent="0.25">
      <c r="A946" s="24"/>
      <c r="B946" s="22"/>
    </row>
    <row r="947" spans="1:2" ht="18" x14ac:dyDescent="0.25">
      <c r="A947" s="24"/>
      <c r="B947" s="22"/>
    </row>
    <row r="948" spans="1:2" ht="18" x14ac:dyDescent="0.25">
      <c r="A948" s="24"/>
      <c r="B948" s="22"/>
    </row>
    <row r="949" spans="1:2" ht="18" x14ac:dyDescent="0.25">
      <c r="A949" s="24"/>
      <c r="B949" s="22"/>
    </row>
    <row r="950" spans="1:2" ht="18" x14ac:dyDescent="0.25">
      <c r="A950" s="24"/>
      <c r="B950" s="22"/>
    </row>
    <row r="951" spans="1:2" ht="18" x14ac:dyDescent="0.25">
      <c r="A951" s="24"/>
      <c r="B951" s="22"/>
    </row>
    <row r="952" spans="1:2" ht="18" x14ac:dyDescent="0.25">
      <c r="A952" s="24"/>
      <c r="B952" s="22"/>
    </row>
    <row r="953" spans="1:2" ht="18" x14ac:dyDescent="0.25">
      <c r="A953" s="24"/>
      <c r="B953" s="22"/>
    </row>
    <row r="954" spans="1:2" ht="18" x14ac:dyDescent="0.25">
      <c r="A954" s="24"/>
      <c r="B954" s="22"/>
    </row>
    <row r="955" spans="1:2" ht="18" x14ac:dyDescent="0.25">
      <c r="A955" s="24"/>
      <c r="B955" s="22"/>
    </row>
    <row r="956" spans="1:2" ht="18" x14ac:dyDescent="0.25">
      <c r="A956" s="24"/>
      <c r="B956" s="22"/>
    </row>
    <row r="957" spans="1:2" ht="18" x14ac:dyDescent="0.25">
      <c r="A957" s="24"/>
      <c r="B957" s="22"/>
    </row>
    <row r="958" spans="1:2" ht="18" x14ac:dyDescent="0.25">
      <c r="A958" s="24"/>
      <c r="B958" s="22"/>
    </row>
    <row r="959" spans="1:2" ht="18" x14ac:dyDescent="0.25">
      <c r="A959" s="24"/>
      <c r="B959" s="22"/>
    </row>
    <row r="960" spans="1:2" ht="18" x14ac:dyDescent="0.25">
      <c r="A960" s="24"/>
      <c r="B960" s="22"/>
    </row>
    <row r="961" spans="1:2" ht="18" x14ac:dyDescent="0.25">
      <c r="A961" s="24"/>
      <c r="B961" s="22"/>
    </row>
    <row r="962" spans="1:2" ht="18" x14ac:dyDescent="0.25">
      <c r="A962" s="24"/>
      <c r="B962" s="22"/>
    </row>
    <row r="963" spans="1:2" ht="18" x14ac:dyDescent="0.25">
      <c r="A963" s="24"/>
      <c r="B963" s="22"/>
    </row>
    <row r="964" spans="1:2" ht="18" x14ac:dyDescent="0.25">
      <c r="A964" s="24"/>
      <c r="B964" s="22"/>
    </row>
    <row r="965" spans="1:2" ht="18" x14ac:dyDescent="0.25">
      <c r="A965" s="24"/>
      <c r="B965" s="22"/>
    </row>
    <row r="966" spans="1:2" ht="18" x14ac:dyDescent="0.25">
      <c r="A966" s="24"/>
      <c r="B966" s="22"/>
    </row>
    <row r="967" spans="1:2" ht="18" x14ac:dyDescent="0.25">
      <c r="A967" s="24"/>
      <c r="B967" s="22"/>
    </row>
    <row r="968" spans="1:2" ht="18" x14ac:dyDescent="0.25">
      <c r="A968" s="24"/>
      <c r="B968" s="22"/>
    </row>
    <row r="969" spans="1:2" ht="18" x14ac:dyDescent="0.25">
      <c r="A969" s="24"/>
      <c r="B969" s="22"/>
    </row>
    <row r="970" spans="1:2" ht="18" x14ac:dyDescent="0.25">
      <c r="A970" s="24"/>
      <c r="B970" s="22"/>
    </row>
    <row r="971" spans="1:2" ht="18" x14ac:dyDescent="0.25">
      <c r="A971" s="24"/>
      <c r="B971" s="22"/>
    </row>
    <row r="972" spans="1:2" ht="18" x14ac:dyDescent="0.25">
      <c r="A972" s="24"/>
      <c r="B972" s="22"/>
    </row>
    <row r="973" spans="1:2" ht="18" x14ac:dyDescent="0.25">
      <c r="A973" s="24"/>
      <c r="B973" s="22"/>
    </row>
    <row r="974" spans="1:2" ht="18" x14ac:dyDescent="0.25">
      <c r="A974" s="24"/>
      <c r="B974" s="22"/>
    </row>
    <row r="975" spans="1:2" ht="18" x14ac:dyDescent="0.25">
      <c r="A975" s="24"/>
      <c r="B975" s="22"/>
    </row>
    <row r="976" spans="1:2" ht="18" x14ac:dyDescent="0.25">
      <c r="A976" s="24"/>
      <c r="B976" s="22"/>
    </row>
    <row r="977" spans="1:2" ht="18" x14ac:dyDescent="0.25">
      <c r="A977" s="24"/>
      <c r="B977" s="22"/>
    </row>
    <row r="978" spans="1:2" ht="18" x14ac:dyDescent="0.25">
      <c r="A978" s="24"/>
      <c r="B978" s="22"/>
    </row>
    <row r="979" spans="1:2" ht="18" x14ac:dyDescent="0.25">
      <c r="A979" s="24"/>
      <c r="B979" s="22"/>
    </row>
    <row r="980" spans="1:2" ht="18" x14ac:dyDescent="0.25">
      <c r="A980" s="24"/>
      <c r="B980" s="22"/>
    </row>
    <row r="981" spans="1:2" ht="18" x14ac:dyDescent="0.25">
      <c r="A981" s="24"/>
      <c r="B981" s="22"/>
    </row>
    <row r="982" spans="1:2" ht="18" x14ac:dyDescent="0.25">
      <c r="A982" s="24"/>
      <c r="B982" s="22"/>
    </row>
    <row r="983" spans="1:2" ht="18" x14ac:dyDescent="0.25">
      <c r="A983" s="24"/>
      <c r="B983" s="22"/>
    </row>
    <row r="984" spans="1:2" ht="18" x14ac:dyDescent="0.25">
      <c r="A984" s="24"/>
      <c r="B984" s="22"/>
    </row>
    <row r="985" spans="1:2" ht="18" x14ac:dyDescent="0.25">
      <c r="A985" s="24"/>
      <c r="B985" s="22"/>
    </row>
    <row r="986" spans="1:2" ht="18" x14ac:dyDescent="0.25">
      <c r="A986" s="24"/>
      <c r="B986" s="22"/>
    </row>
    <row r="987" spans="1:2" ht="18" x14ac:dyDescent="0.25">
      <c r="A987" s="24"/>
      <c r="B987" s="22"/>
    </row>
    <row r="988" spans="1:2" ht="18" x14ac:dyDescent="0.25">
      <c r="A988" s="24"/>
      <c r="B988" s="22"/>
    </row>
    <row r="989" spans="1:2" ht="18" x14ac:dyDescent="0.25">
      <c r="A989" s="24"/>
      <c r="B989" s="22"/>
    </row>
    <row r="990" spans="1:2" ht="18" x14ac:dyDescent="0.25">
      <c r="A990" s="24"/>
      <c r="B990" s="22"/>
    </row>
    <row r="991" spans="1:2" ht="18" x14ac:dyDescent="0.25">
      <c r="A991" s="24"/>
      <c r="B991" s="22"/>
    </row>
    <row r="992" spans="1:2" ht="18" x14ac:dyDescent="0.25">
      <c r="A992" s="24"/>
      <c r="B992" s="22"/>
    </row>
    <row r="993" spans="1:2" ht="18" x14ac:dyDescent="0.25">
      <c r="A993" s="24"/>
      <c r="B993" s="22"/>
    </row>
    <row r="994" spans="1:2" ht="18" x14ac:dyDescent="0.25">
      <c r="A994" s="24"/>
      <c r="B994" s="22"/>
    </row>
    <row r="995" spans="1:2" ht="18" x14ac:dyDescent="0.25">
      <c r="A995" s="24"/>
      <c r="B995" s="22"/>
    </row>
    <row r="996" spans="1:2" ht="18" x14ac:dyDescent="0.25">
      <c r="A996" s="24"/>
      <c r="B996" s="22"/>
    </row>
    <row r="997" spans="1:2" ht="18" x14ac:dyDescent="0.25">
      <c r="A997" s="24"/>
      <c r="B997" s="22"/>
    </row>
    <row r="998" spans="1:2" ht="18" x14ac:dyDescent="0.25">
      <c r="A998" s="24"/>
      <c r="B998" s="22"/>
    </row>
    <row r="999" spans="1:2" ht="18" x14ac:dyDescent="0.25">
      <c r="A999" s="24"/>
      <c r="B999" s="22"/>
    </row>
    <row r="1000" spans="1:2" ht="18" x14ac:dyDescent="0.25">
      <c r="A1000" s="24"/>
      <c r="B1000" s="22"/>
    </row>
    <row r="1001" spans="1:2" ht="18" x14ac:dyDescent="0.25">
      <c r="A1001" s="24"/>
      <c r="B1001" s="22"/>
    </row>
    <row r="1002" spans="1:2" ht="18" x14ac:dyDescent="0.25">
      <c r="A1002" s="24"/>
      <c r="B1002" s="22"/>
    </row>
    <row r="1003" spans="1:2" ht="18" x14ac:dyDescent="0.25">
      <c r="A1003" s="24"/>
      <c r="B1003" s="22"/>
    </row>
    <row r="1004" spans="1:2" ht="18" x14ac:dyDescent="0.25">
      <c r="A1004" s="24"/>
      <c r="B1004" s="22"/>
    </row>
    <row r="1005" spans="1:2" ht="18" x14ac:dyDescent="0.25">
      <c r="A1005" s="24"/>
      <c r="B1005" s="22"/>
    </row>
    <row r="1006" spans="1:2" ht="18" x14ac:dyDescent="0.25">
      <c r="A1006" s="24"/>
      <c r="B1006" s="22"/>
    </row>
    <row r="1007" spans="1:2" ht="18" x14ac:dyDescent="0.25">
      <c r="A1007" s="24"/>
      <c r="B1007" s="22"/>
    </row>
    <row r="1008" spans="1:2" ht="18" x14ac:dyDescent="0.25">
      <c r="A1008" s="24"/>
      <c r="B1008" s="22"/>
    </row>
    <row r="1009" spans="1:2" ht="18" x14ac:dyDescent="0.25">
      <c r="A1009" s="24"/>
      <c r="B1009" s="22"/>
    </row>
    <row r="1010" spans="1:2" ht="18" x14ac:dyDescent="0.25">
      <c r="A1010" s="24"/>
      <c r="B1010" s="22"/>
    </row>
    <row r="1011" spans="1:2" ht="18" x14ac:dyDescent="0.25">
      <c r="A1011" s="24"/>
      <c r="B1011" s="22"/>
    </row>
    <row r="1012" spans="1:2" ht="18" x14ac:dyDescent="0.25">
      <c r="A1012" s="24"/>
      <c r="B1012" s="22"/>
    </row>
    <row r="1013" spans="1:2" ht="18" x14ac:dyDescent="0.25">
      <c r="A1013" s="24"/>
      <c r="B1013" s="22"/>
    </row>
    <row r="1014" spans="1:2" ht="18" x14ac:dyDescent="0.25">
      <c r="A1014" s="24"/>
      <c r="B1014" s="22"/>
    </row>
    <row r="1015" spans="1:2" ht="18" x14ac:dyDescent="0.25">
      <c r="A1015" s="24"/>
      <c r="B1015" s="22"/>
    </row>
    <row r="1016" spans="1:2" ht="18" x14ac:dyDescent="0.25">
      <c r="A1016" s="24"/>
      <c r="B1016" s="22"/>
    </row>
    <row r="1017" spans="1:2" ht="18" x14ac:dyDescent="0.25">
      <c r="A1017" s="24"/>
      <c r="B1017" s="22"/>
    </row>
    <row r="1018" spans="1:2" ht="18" x14ac:dyDescent="0.25">
      <c r="A1018" s="24"/>
      <c r="B1018" s="22"/>
    </row>
    <row r="1019" spans="1:2" ht="18" x14ac:dyDescent="0.25">
      <c r="A1019" s="24"/>
      <c r="B1019" s="22"/>
    </row>
    <row r="1020" spans="1:2" ht="18" x14ac:dyDescent="0.25">
      <c r="A1020" s="24"/>
      <c r="B1020" s="22"/>
    </row>
    <row r="1021" spans="1:2" ht="18" x14ac:dyDescent="0.25">
      <c r="A1021" s="24"/>
      <c r="B1021" s="22"/>
    </row>
    <row r="1022" spans="1:2" ht="18" x14ac:dyDescent="0.25">
      <c r="A1022" s="24"/>
      <c r="B1022" s="22"/>
    </row>
    <row r="1023" spans="1:2" ht="18" x14ac:dyDescent="0.25">
      <c r="A1023" s="24"/>
      <c r="B1023" s="22"/>
    </row>
    <row r="1024" spans="1:2" ht="18" x14ac:dyDescent="0.25">
      <c r="A1024" s="24"/>
      <c r="B1024" s="22"/>
    </row>
    <row r="1025" spans="1:2" ht="18" x14ac:dyDescent="0.25">
      <c r="A1025" s="24"/>
      <c r="B1025" s="22"/>
    </row>
    <row r="1026" spans="1:2" ht="18" x14ac:dyDescent="0.25">
      <c r="A1026" s="24"/>
      <c r="B1026" s="22"/>
    </row>
    <row r="1027" spans="1:2" ht="18" x14ac:dyDescent="0.25">
      <c r="A1027" s="24"/>
      <c r="B1027" s="22"/>
    </row>
    <row r="1028" spans="1:2" ht="18" x14ac:dyDescent="0.25">
      <c r="A1028" s="24"/>
      <c r="B1028" s="22"/>
    </row>
    <row r="1029" spans="1:2" ht="18" x14ac:dyDescent="0.25">
      <c r="A1029" s="24"/>
      <c r="B1029" s="22"/>
    </row>
    <row r="1030" spans="1:2" ht="18" x14ac:dyDescent="0.25">
      <c r="A1030" s="24"/>
      <c r="B1030" s="22"/>
    </row>
    <row r="1031" spans="1:2" ht="18" x14ac:dyDescent="0.25">
      <c r="A1031" s="24"/>
      <c r="B1031" s="22"/>
    </row>
    <row r="1032" spans="1:2" ht="18" x14ac:dyDescent="0.25">
      <c r="A1032" s="24"/>
      <c r="B1032" s="22"/>
    </row>
    <row r="1033" spans="1:2" ht="18" x14ac:dyDescent="0.25">
      <c r="A1033" s="24"/>
      <c r="B1033" s="22"/>
    </row>
    <row r="1034" spans="1:2" ht="18" x14ac:dyDescent="0.25">
      <c r="A1034" s="24"/>
      <c r="B1034" s="22"/>
    </row>
    <row r="1035" spans="1:2" ht="18" x14ac:dyDescent="0.25">
      <c r="A1035" s="24"/>
      <c r="B1035" s="22"/>
    </row>
    <row r="1036" spans="1:2" ht="18" x14ac:dyDescent="0.25">
      <c r="A1036" s="24"/>
      <c r="B1036" s="22"/>
    </row>
    <row r="1037" spans="1:2" ht="18" x14ac:dyDescent="0.25">
      <c r="A1037" s="24"/>
      <c r="B1037" s="22"/>
    </row>
    <row r="1038" spans="1:2" ht="18" x14ac:dyDescent="0.25">
      <c r="A1038" s="24"/>
      <c r="B1038" s="22"/>
    </row>
    <row r="1039" spans="1:2" ht="18" x14ac:dyDescent="0.25">
      <c r="A1039" s="24"/>
      <c r="B1039" s="22"/>
    </row>
    <row r="1040" spans="1:2" ht="18" x14ac:dyDescent="0.25">
      <c r="A1040" s="24"/>
      <c r="B1040" s="22"/>
    </row>
    <row r="1041" spans="1:2" ht="18" x14ac:dyDescent="0.25">
      <c r="A1041" s="24"/>
      <c r="B1041" s="22"/>
    </row>
    <row r="1042" spans="1:2" ht="18" x14ac:dyDescent="0.25">
      <c r="A1042" s="24"/>
      <c r="B1042" s="22"/>
    </row>
    <row r="1043" spans="1:2" ht="18" x14ac:dyDescent="0.25">
      <c r="A1043" s="24"/>
      <c r="B1043" s="22"/>
    </row>
    <row r="1044" spans="1:2" ht="18" x14ac:dyDescent="0.25">
      <c r="A1044" s="24"/>
      <c r="B1044" s="22"/>
    </row>
    <row r="1045" spans="1:2" ht="18" x14ac:dyDescent="0.25">
      <c r="A1045" s="24"/>
      <c r="B1045" s="22"/>
    </row>
    <row r="1046" spans="1:2" ht="18" x14ac:dyDescent="0.25">
      <c r="A1046" s="24"/>
      <c r="B1046" s="22"/>
    </row>
    <row r="1047" spans="1:2" ht="18" x14ac:dyDescent="0.25">
      <c r="A1047" s="24"/>
      <c r="B1047" s="22"/>
    </row>
    <row r="1048" spans="1:2" ht="18" x14ac:dyDescent="0.25">
      <c r="A1048" s="24"/>
      <c r="B1048" s="22"/>
    </row>
    <row r="1049" spans="1:2" ht="18" x14ac:dyDescent="0.25">
      <c r="A1049" s="24"/>
      <c r="B1049" s="22"/>
    </row>
    <row r="1050" spans="1:2" ht="18" x14ac:dyDescent="0.25">
      <c r="A1050" s="24"/>
      <c r="B1050" s="22"/>
    </row>
    <row r="1051" spans="1:2" ht="18" x14ac:dyDescent="0.25">
      <c r="A1051" s="24"/>
      <c r="B1051" s="22"/>
    </row>
    <row r="1052" spans="1:2" ht="18" x14ac:dyDescent="0.25">
      <c r="A1052" s="24"/>
      <c r="B1052" s="22"/>
    </row>
    <row r="1053" spans="1:2" ht="18" x14ac:dyDescent="0.25">
      <c r="A1053" s="24"/>
      <c r="B1053" s="22"/>
    </row>
    <row r="1054" spans="1:2" ht="18" x14ac:dyDescent="0.25">
      <c r="A1054" s="24"/>
      <c r="B1054" s="22"/>
    </row>
    <row r="1055" spans="1:2" ht="18" x14ac:dyDescent="0.25">
      <c r="A1055" s="24"/>
      <c r="B1055" s="22"/>
    </row>
    <row r="1056" spans="1:2" ht="18" x14ac:dyDescent="0.25">
      <c r="A1056" s="24"/>
      <c r="B1056" s="22"/>
    </row>
    <row r="1057" spans="1:2" ht="18" x14ac:dyDescent="0.25">
      <c r="A1057" s="24"/>
      <c r="B1057" s="22"/>
    </row>
    <row r="1058" spans="1:2" ht="18" x14ac:dyDescent="0.25">
      <c r="A1058" s="24"/>
      <c r="B1058" s="22"/>
    </row>
    <row r="1059" spans="1:2" ht="18" x14ac:dyDescent="0.25">
      <c r="A1059" s="24"/>
      <c r="B1059" s="22"/>
    </row>
    <row r="1060" spans="1:2" ht="18" x14ac:dyDescent="0.25">
      <c r="A1060" s="24"/>
      <c r="B1060" s="22"/>
    </row>
    <row r="1061" spans="1:2" ht="18" x14ac:dyDescent="0.25">
      <c r="A1061" s="24"/>
      <c r="B1061" s="22"/>
    </row>
    <row r="1062" spans="1:2" ht="18" x14ac:dyDescent="0.25">
      <c r="A1062" s="24"/>
      <c r="B1062" s="22"/>
    </row>
    <row r="1063" spans="1:2" ht="18" x14ac:dyDescent="0.25">
      <c r="A1063" s="24"/>
      <c r="B1063" s="22"/>
    </row>
    <row r="1064" spans="1:2" ht="18" x14ac:dyDescent="0.25">
      <c r="A1064" s="24"/>
      <c r="B1064" s="22"/>
    </row>
    <row r="1065" spans="1:2" ht="18" x14ac:dyDescent="0.25">
      <c r="A1065" s="24"/>
      <c r="B1065" s="22"/>
    </row>
    <row r="1066" spans="1:2" ht="18" x14ac:dyDescent="0.25">
      <c r="A1066" s="24"/>
      <c r="B1066" s="22"/>
    </row>
    <row r="1067" spans="1:2" ht="18" x14ac:dyDescent="0.25">
      <c r="A1067" s="24"/>
      <c r="B1067" s="22"/>
    </row>
    <row r="1068" spans="1:2" ht="18" x14ac:dyDescent="0.25">
      <c r="A1068" s="24"/>
      <c r="B1068" s="22"/>
    </row>
    <row r="1069" spans="1:2" ht="18" x14ac:dyDescent="0.25">
      <c r="A1069" s="24"/>
      <c r="B1069" s="22"/>
    </row>
    <row r="1070" spans="1:2" ht="18" x14ac:dyDescent="0.25">
      <c r="A1070" s="24"/>
      <c r="B1070" s="22"/>
    </row>
    <row r="1071" spans="1:2" ht="18" x14ac:dyDescent="0.25">
      <c r="A1071" s="24"/>
      <c r="B1071" s="22"/>
    </row>
    <row r="1072" spans="1:2" ht="18" x14ac:dyDescent="0.25">
      <c r="A1072" s="24"/>
      <c r="B1072" s="22"/>
    </row>
    <row r="1073" spans="1:2" ht="18" x14ac:dyDescent="0.25">
      <c r="A1073" s="24"/>
      <c r="B1073" s="22"/>
    </row>
    <row r="1074" spans="1:2" ht="18" x14ac:dyDescent="0.25">
      <c r="A1074" s="24"/>
      <c r="B1074" s="22"/>
    </row>
    <row r="1075" spans="1:2" ht="18" x14ac:dyDescent="0.25">
      <c r="A1075" s="24"/>
      <c r="B1075" s="22"/>
    </row>
    <row r="1076" spans="1:2" ht="18" x14ac:dyDescent="0.25">
      <c r="A1076" s="24"/>
      <c r="B1076" s="22"/>
    </row>
    <row r="1077" spans="1:2" ht="18" x14ac:dyDescent="0.25">
      <c r="A1077" s="24"/>
      <c r="B1077" s="22"/>
    </row>
    <row r="1078" spans="1:2" ht="18" x14ac:dyDescent="0.25">
      <c r="A1078" s="24"/>
      <c r="B1078" s="22"/>
    </row>
    <row r="1079" spans="1:2" ht="18" x14ac:dyDescent="0.25">
      <c r="A1079" s="24"/>
      <c r="B1079" s="22"/>
    </row>
    <row r="1080" spans="1:2" ht="18" x14ac:dyDescent="0.25">
      <c r="A1080" s="24"/>
      <c r="B1080" s="22"/>
    </row>
    <row r="1081" spans="1:2" ht="18" x14ac:dyDescent="0.25">
      <c r="A1081" s="24"/>
      <c r="B1081" s="22"/>
    </row>
    <row r="1082" spans="1:2" ht="18" x14ac:dyDescent="0.25">
      <c r="A1082" s="24"/>
      <c r="B1082" s="22"/>
    </row>
    <row r="1083" spans="1:2" ht="18" x14ac:dyDescent="0.25">
      <c r="A1083" s="24"/>
      <c r="B1083" s="22"/>
    </row>
    <row r="1084" spans="1:2" ht="18" x14ac:dyDescent="0.25">
      <c r="A1084" s="24"/>
      <c r="B1084" s="22"/>
    </row>
    <row r="1085" spans="1:2" ht="18" x14ac:dyDescent="0.25">
      <c r="A1085" s="24"/>
      <c r="B1085" s="22"/>
    </row>
    <row r="1086" spans="1:2" ht="18" x14ac:dyDescent="0.25">
      <c r="A1086" s="24"/>
      <c r="B1086" s="22"/>
    </row>
    <row r="1087" spans="1:2" ht="18" x14ac:dyDescent="0.25">
      <c r="A1087" s="24"/>
      <c r="B1087" s="22"/>
    </row>
    <row r="1088" spans="1:2" ht="18" x14ac:dyDescent="0.25">
      <c r="A1088" s="24"/>
      <c r="B1088" s="22"/>
    </row>
    <row r="1089" spans="1:2" ht="18" x14ac:dyDescent="0.25">
      <c r="A1089" s="24"/>
      <c r="B1089" s="22"/>
    </row>
    <row r="1090" spans="1:2" ht="18" x14ac:dyDescent="0.25">
      <c r="A1090" s="24"/>
      <c r="B1090" s="22"/>
    </row>
    <row r="1091" spans="1:2" ht="18" x14ac:dyDescent="0.25">
      <c r="A1091" s="24"/>
      <c r="B1091" s="22"/>
    </row>
    <row r="1092" spans="1:2" ht="18" x14ac:dyDescent="0.25">
      <c r="A1092" s="24"/>
      <c r="B1092" s="22"/>
    </row>
    <row r="1093" spans="1:2" ht="18" x14ac:dyDescent="0.25">
      <c r="A1093" s="24"/>
      <c r="B1093" s="22"/>
    </row>
    <row r="1094" spans="1:2" ht="18" x14ac:dyDescent="0.25">
      <c r="A1094" s="24"/>
      <c r="B1094" s="22"/>
    </row>
    <row r="1095" spans="1:2" ht="18" x14ac:dyDescent="0.25">
      <c r="A1095" s="24"/>
      <c r="B1095" s="22"/>
    </row>
    <row r="1096" spans="1:2" ht="18" x14ac:dyDescent="0.25">
      <c r="A1096" s="24"/>
      <c r="B1096" s="22"/>
    </row>
    <row r="1097" spans="1:2" ht="18" x14ac:dyDescent="0.25">
      <c r="A1097" s="24"/>
      <c r="B1097" s="22"/>
    </row>
    <row r="1098" spans="1:2" ht="18" x14ac:dyDescent="0.25">
      <c r="A1098" s="24"/>
      <c r="B1098" s="22"/>
    </row>
    <row r="1099" spans="1:2" ht="18" x14ac:dyDescent="0.25">
      <c r="A1099" s="24"/>
      <c r="B1099" s="22"/>
    </row>
    <row r="1100" spans="1:2" ht="18" x14ac:dyDescent="0.25">
      <c r="A1100" s="24"/>
      <c r="B1100" s="22"/>
    </row>
    <row r="1101" spans="1:2" ht="18" x14ac:dyDescent="0.25">
      <c r="A1101" s="24"/>
      <c r="B1101" s="22"/>
    </row>
    <row r="1102" spans="1:2" ht="18" x14ac:dyDescent="0.25">
      <c r="A1102" s="24"/>
      <c r="B1102" s="22"/>
    </row>
    <row r="1103" spans="1:2" ht="18" x14ac:dyDescent="0.25">
      <c r="A1103" s="24"/>
      <c r="B1103" s="22"/>
    </row>
    <row r="1104" spans="1:2" ht="18" x14ac:dyDescent="0.25">
      <c r="A1104" s="24"/>
      <c r="B1104" s="22"/>
    </row>
    <row r="1105" spans="1:2" ht="18" x14ac:dyDescent="0.25">
      <c r="A1105" s="24"/>
      <c r="B1105" s="22"/>
    </row>
    <row r="1106" spans="1:2" ht="18" x14ac:dyDescent="0.25">
      <c r="A1106" s="24"/>
      <c r="B1106" s="22"/>
    </row>
    <row r="1107" spans="1:2" ht="18" x14ac:dyDescent="0.25">
      <c r="A1107" s="24"/>
      <c r="B1107" s="22"/>
    </row>
    <row r="1108" spans="1:2" ht="18" x14ac:dyDescent="0.25">
      <c r="A1108" s="24"/>
      <c r="B1108" s="22"/>
    </row>
    <row r="1109" spans="1:2" ht="18" x14ac:dyDescent="0.25">
      <c r="A1109" s="24"/>
      <c r="B1109" s="22"/>
    </row>
    <row r="1110" spans="1:2" ht="18" x14ac:dyDescent="0.25">
      <c r="A1110" s="24"/>
      <c r="B1110" s="22"/>
    </row>
    <row r="1111" spans="1:2" ht="18" x14ac:dyDescent="0.25">
      <c r="A1111" s="24"/>
      <c r="B1111" s="22"/>
    </row>
    <row r="1112" spans="1:2" ht="18" x14ac:dyDescent="0.25">
      <c r="A1112" s="24"/>
      <c r="B1112" s="22"/>
    </row>
    <row r="1113" spans="1:2" ht="18" x14ac:dyDescent="0.25">
      <c r="A1113" s="24"/>
      <c r="B1113" s="22"/>
    </row>
    <row r="1114" spans="1:2" ht="18" x14ac:dyDescent="0.25">
      <c r="A1114" s="24"/>
      <c r="B1114" s="22"/>
    </row>
    <row r="1115" spans="1:2" ht="18" x14ac:dyDescent="0.25">
      <c r="A1115" s="24"/>
      <c r="B1115" s="22"/>
    </row>
    <row r="1116" spans="1:2" ht="18" x14ac:dyDescent="0.25">
      <c r="A1116" s="24"/>
      <c r="B1116" s="22"/>
    </row>
    <row r="1117" spans="1:2" ht="18" x14ac:dyDescent="0.25">
      <c r="A1117" s="24"/>
      <c r="B1117" s="22"/>
    </row>
    <row r="1118" spans="1:2" ht="18" x14ac:dyDescent="0.25">
      <c r="A1118" s="24"/>
      <c r="B1118" s="22"/>
    </row>
    <row r="1119" spans="1:2" ht="18" x14ac:dyDescent="0.25">
      <c r="A1119" s="24"/>
      <c r="B1119" s="22"/>
    </row>
    <row r="1120" spans="1:2" ht="18" x14ac:dyDescent="0.25">
      <c r="A1120" s="24"/>
      <c r="B1120" s="22"/>
    </row>
    <row r="1121" spans="1:2" ht="18" x14ac:dyDescent="0.25">
      <c r="A1121" s="24"/>
      <c r="B1121" s="22"/>
    </row>
    <row r="1122" spans="1:2" ht="18" x14ac:dyDescent="0.25">
      <c r="A1122" s="24"/>
      <c r="B1122" s="22"/>
    </row>
    <row r="1123" spans="1:2" ht="18" x14ac:dyDescent="0.25">
      <c r="A1123" s="24"/>
      <c r="B1123" s="22"/>
    </row>
    <row r="1124" spans="1:2" ht="18" x14ac:dyDescent="0.25">
      <c r="A1124" s="24"/>
      <c r="B1124" s="22"/>
    </row>
    <row r="1125" spans="1:2" ht="18" x14ac:dyDescent="0.25">
      <c r="A1125" s="24"/>
      <c r="B1125" s="22"/>
    </row>
    <row r="1126" spans="1:2" ht="18" x14ac:dyDescent="0.25">
      <c r="B1126" s="22"/>
    </row>
    <row r="1127" spans="1:2" ht="18" x14ac:dyDescent="0.25">
      <c r="B1127" s="22"/>
    </row>
    <row r="1128" spans="1:2" ht="18" x14ac:dyDescent="0.25">
      <c r="B1128" s="22"/>
    </row>
    <row r="1129" spans="1:2" ht="18" x14ac:dyDescent="0.25">
      <c r="B1129" s="22"/>
    </row>
    <row r="1130" spans="1:2" ht="18" x14ac:dyDescent="0.25">
      <c r="B1130" s="22"/>
    </row>
    <row r="1131" spans="1:2" ht="18" x14ac:dyDescent="0.25">
      <c r="B1131" s="22"/>
    </row>
    <row r="1132" spans="1:2" ht="18" x14ac:dyDescent="0.25">
      <c r="B1132" s="22"/>
    </row>
    <row r="1133" spans="1:2" ht="18" x14ac:dyDescent="0.25">
      <c r="B1133" s="22"/>
    </row>
    <row r="1134" spans="1:2" ht="18" x14ac:dyDescent="0.25">
      <c r="B1134" s="22"/>
    </row>
    <row r="1135" spans="1:2" ht="18" x14ac:dyDescent="0.25">
      <c r="B1135" s="22"/>
    </row>
  </sheetData>
  <sortState ref="A3:B273">
    <sortCondition ref="A3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34"/>
  <sheetViews>
    <sheetView topLeftCell="B1" workbookViewId="0">
      <selection activeCell="I4" sqref="I4"/>
    </sheetView>
  </sheetViews>
  <sheetFormatPr baseColWidth="10" defaultRowHeight="15" x14ac:dyDescent="0.25"/>
  <cols>
    <col min="1" max="1" width="36" style="3" customWidth="1"/>
    <col min="2" max="2" width="29.5703125" bestFit="1" customWidth="1"/>
    <col min="3" max="3" width="15.28515625" customWidth="1"/>
    <col min="5" max="5" width="15.85546875" bestFit="1" customWidth="1"/>
    <col min="6" max="6" width="40" customWidth="1"/>
    <col min="7" max="7" width="23.42578125" bestFit="1" customWidth="1"/>
    <col min="8" max="8" width="26.5703125" customWidth="1"/>
    <col min="9" max="9" width="42.5703125" bestFit="1" customWidth="1"/>
    <col min="10" max="10" width="27.42578125" style="12" bestFit="1" customWidth="1"/>
  </cols>
  <sheetData>
    <row r="1" spans="1:10" ht="15.75" x14ac:dyDescent="0.25">
      <c r="A1" s="26"/>
      <c r="B1" s="30"/>
      <c r="C1" s="30"/>
      <c r="D1" s="30"/>
      <c r="E1" s="30"/>
      <c r="F1" s="30"/>
      <c r="G1" s="30"/>
      <c r="H1" s="30"/>
      <c r="I1" s="30"/>
      <c r="J1" s="31"/>
    </row>
    <row r="2" spans="1:10" s="16" customFormat="1" ht="36" customHeight="1" x14ac:dyDescent="0.25">
      <c r="A2" s="26" t="s">
        <v>26</v>
      </c>
      <c r="B2" s="26" t="s">
        <v>27</v>
      </c>
      <c r="C2" s="26" t="s">
        <v>137</v>
      </c>
      <c r="D2" s="26" t="s">
        <v>138</v>
      </c>
      <c r="E2" s="27" t="s">
        <v>210</v>
      </c>
      <c r="F2" s="26" t="s">
        <v>150</v>
      </c>
      <c r="G2" s="26" t="s">
        <v>211</v>
      </c>
      <c r="H2" s="26" t="s">
        <v>206</v>
      </c>
      <c r="I2" s="26" t="s">
        <v>207</v>
      </c>
      <c r="J2" s="27" t="s">
        <v>208</v>
      </c>
    </row>
    <row r="3" spans="1:10" ht="75" x14ac:dyDescent="0.25">
      <c r="A3" s="28" t="s">
        <v>124</v>
      </c>
      <c r="B3" s="28" t="s">
        <v>28</v>
      </c>
      <c r="C3" s="28" t="s">
        <v>119</v>
      </c>
      <c r="D3" s="28" t="s">
        <v>139</v>
      </c>
      <c r="E3" s="28" t="s">
        <v>5</v>
      </c>
      <c r="F3" s="28" t="s">
        <v>151</v>
      </c>
      <c r="G3" s="28" t="s">
        <v>157</v>
      </c>
      <c r="H3" s="28" t="s">
        <v>184</v>
      </c>
      <c r="I3" s="28" t="s">
        <v>195</v>
      </c>
      <c r="J3" s="29" t="s">
        <v>236</v>
      </c>
    </row>
    <row r="4" spans="1:10" ht="60" x14ac:dyDescent="0.25">
      <c r="A4" s="28" t="s">
        <v>125</v>
      </c>
      <c r="B4" s="28" t="s">
        <v>29</v>
      </c>
      <c r="C4" s="28" t="s">
        <v>120</v>
      </c>
      <c r="D4" s="28" t="s">
        <v>87</v>
      </c>
      <c r="E4" s="28" t="s">
        <v>139</v>
      </c>
      <c r="F4" s="28" t="s">
        <v>152</v>
      </c>
      <c r="G4" s="28" t="s">
        <v>158</v>
      </c>
      <c r="H4" s="28" t="s">
        <v>185</v>
      </c>
      <c r="I4" s="28" t="s">
        <v>196</v>
      </c>
      <c r="J4" s="29" t="s">
        <v>237</v>
      </c>
    </row>
    <row r="5" spans="1:10" ht="75" x14ac:dyDescent="0.25">
      <c r="A5" s="28" t="s">
        <v>126</v>
      </c>
      <c r="B5" s="28" t="s">
        <v>30</v>
      </c>
      <c r="C5" s="28" t="s">
        <v>121</v>
      </c>
      <c r="D5" s="28" t="s">
        <v>140</v>
      </c>
      <c r="E5" s="30"/>
      <c r="F5" s="28" t="s">
        <v>153</v>
      </c>
      <c r="G5" s="28" t="s">
        <v>159</v>
      </c>
      <c r="H5" s="28" t="s">
        <v>186</v>
      </c>
      <c r="I5" s="28" t="s">
        <v>197</v>
      </c>
      <c r="J5" s="29" t="s">
        <v>238</v>
      </c>
    </row>
    <row r="6" spans="1:10" ht="120" x14ac:dyDescent="0.25">
      <c r="A6" s="28" t="s">
        <v>127</v>
      </c>
      <c r="B6" s="28" t="s">
        <v>31</v>
      </c>
      <c r="C6" s="28" t="s">
        <v>122</v>
      </c>
      <c r="D6" s="28" t="s">
        <v>141</v>
      </c>
      <c r="E6" s="30"/>
      <c r="F6" s="28" t="s">
        <v>154</v>
      </c>
      <c r="G6" s="28" t="s">
        <v>160</v>
      </c>
      <c r="H6" s="28" t="s">
        <v>187</v>
      </c>
      <c r="I6" s="28" t="s">
        <v>198</v>
      </c>
      <c r="J6" s="29" t="s">
        <v>239</v>
      </c>
    </row>
    <row r="7" spans="1:10" ht="30" x14ac:dyDescent="0.25">
      <c r="A7" s="28" t="s">
        <v>128</v>
      </c>
      <c r="B7" s="28" t="s">
        <v>32</v>
      </c>
      <c r="C7" s="28" t="s">
        <v>123</v>
      </c>
      <c r="D7" s="28" t="s">
        <v>142</v>
      </c>
      <c r="E7" s="30"/>
      <c r="F7" s="28" t="s">
        <v>155</v>
      </c>
      <c r="G7" s="28" t="s">
        <v>6</v>
      </c>
      <c r="H7" s="28" t="s">
        <v>188</v>
      </c>
      <c r="I7" s="28" t="s">
        <v>199</v>
      </c>
      <c r="J7" s="29" t="s">
        <v>240</v>
      </c>
    </row>
    <row r="8" spans="1:10" ht="30" x14ac:dyDescent="0.25">
      <c r="A8" s="28" t="s">
        <v>129</v>
      </c>
      <c r="B8" s="28" t="s">
        <v>33</v>
      </c>
      <c r="C8" s="30"/>
      <c r="D8" s="28" t="s">
        <v>143</v>
      </c>
      <c r="E8" s="30"/>
      <c r="F8" s="28" t="s">
        <v>156</v>
      </c>
      <c r="G8" s="28" t="s">
        <v>161</v>
      </c>
      <c r="H8" s="28" t="s">
        <v>189</v>
      </c>
      <c r="I8" s="30"/>
      <c r="J8" s="29" t="s">
        <v>241</v>
      </c>
    </row>
    <row r="9" spans="1:10" ht="135" x14ac:dyDescent="0.25">
      <c r="A9" s="28" t="s">
        <v>130</v>
      </c>
      <c r="B9" s="28" t="s">
        <v>34</v>
      </c>
      <c r="C9" s="30"/>
      <c r="D9" s="28" t="s">
        <v>144</v>
      </c>
      <c r="E9" s="30"/>
      <c r="F9" s="30"/>
      <c r="G9" s="28" t="s">
        <v>162</v>
      </c>
      <c r="H9" s="28" t="s">
        <v>190</v>
      </c>
      <c r="I9" s="30"/>
      <c r="J9" s="29" t="s">
        <v>242</v>
      </c>
    </row>
    <row r="10" spans="1:10" ht="45" x14ac:dyDescent="0.25">
      <c r="A10" s="28" t="s">
        <v>131</v>
      </c>
      <c r="B10" s="28" t="s">
        <v>35</v>
      </c>
      <c r="C10" s="30"/>
      <c r="D10" s="28" t="s">
        <v>145</v>
      </c>
      <c r="E10" s="30"/>
      <c r="F10" s="30"/>
      <c r="G10" s="28" t="s">
        <v>163</v>
      </c>
      <c r="H10" s="28" t="s">
        <v>191</v>
      </c>
      <c r="I10" s="30"/>
      <c r="J10" s="29" t="s">
        <v>243</v>
      </c>
    </row>
    <row r="11" spans="1:10" ht="45" x14ac:dyDescent="0.25">
      <c r="A11" s="28" t="s">
        <v>132</v>
      </c>
      <c r="B11" s="28" t="s">
        <v>36</v>
      </c>
      <c r="C11" s="30"/>
      <c r="D11" s="28" t="s">
        <v>146</v>
      </c>
      <c r="E11" s="30"/>
      <c r="F11" s="30"/>
      <c r="G11" s="28" t="s">
        <v>164</v>
      </c>
      <c r="H11" s="28" t="s">
        <v>192</v>
      </c>
      <c r="I11" s="30"/>
      <c r="J11" s="29" t="s">
        <v>244</v>
      </c>
    </row>
    <row r="12" spans="1:10" ht="45" x14ac:dyDescent="0.25">
      <c r="A12" s="28" t="s">
        <v>133</v>
      </c>
      <c r="B12" s="28" t="s">
        <v>37</v>
      </c>
      <c r="C12" s="30"/>
      <c r="D12" s="28" t="s">
        <v>147</v>
      </c>
      <c r="E12" s="30"/>
      <c r="F12" s="30"/>
      <c r="G12" s="28" t="s">
        <v>165</v>
      </c>
      <c r="H12" s="28" t="s">
        <v>193</v>
      </c>
      <c r="I12" s="30"/>
      <c r="J12" s="29" t="s">
        <v>245</v>
      </c>
    </row>
    <row r="13" spans="1:10" ht="45" x14ac:dyDescent="0.25">
      <c r="A13" s="28" t="s">
        <v>134</v>
      </c>
      <c r="B13" s="28" t="s">
        <v>38</v>
      </c>
      <c r="C13" s="30"/>
      <c r="D13" s="28" t="s">
        <v>148</v>
      </c>
      <c r="E13" s="30"/>
      <c r="F13" s="30"/>
      <c r="G13" s="28" t="s">
        <v>166</v>
      </c>
      <c r="H13" s="28" t="s">
        <v>194</v>
      </c>
      <c r="I13" s="30"/>
      <c r="J13" s="29" t="s">
        <v>246</v>
      </c>
    </row>
    <row r="14" spans="1:10" ht="45" x14ac:dyDescent="0.25">
      <c r="A14" s="28" t="s">
        <v>135</v>
      </c>
      <c r="B14" s="28" t="s">
        <v>39</v>
      </c>
      <c r="C14" s="30"/>
      <c r="D14" s="30"/>
      <c r="E14" s="30"/>
      <c r="F14" s="30"/>
      <c r="G14" s="28" t="s">
        <v>167</v>
      </c>
      <c r="H14" s="28" t="s">
        <v>181</v>
      </c>
      <c r="I14" s="30"/>
      <c r="J14" s="29" t="s">
        <v>247</v>
      </c>
    </row>
    <row r="15" spans="1:10" ht="60" x14ac:dyDescent="0.25">
      <c r="A15" s="28" t="s">
        <v>136</v>
      </c>
      <c r="B15" s="28" t="s">
        <v>40</v>
      </c>
      <c r="C15" s="30"/>
      <c r="D15" s="30"/>
      <c r="E15" s="30"/>
      <c r="F15" s="30"/>
      <c r="G15" s="28" t="s">
        <v>168</v>
      </c>
      <c r="H15" s="30"/>
      <c r="I15" s="30"/>
      <c r="J15" s="29" t="s">
        <v>248</v>
      </c>
    </row>
    <row r="16" spans="1:10" ht="15.75" x14ac:dyDescent="0.25">
      <c r="A16" s="26"/>
      <c r="B16" s="28" t="s">
        <v>41</v>
      </c>
      <c r="C16" s="30"/>
      <c r="D16" s="30"/>
      <c r="E16" s="30"/>
      <c r="F16" s="30"/>
      <c r="G16" s="28" t="s">
        <v>169</v>
      </c>
      <c r="H16" s="30"/>
      <c r="I16" s="30"/>
      <c r="J16" s="29" t="s">
        <v>249</v>
      </c>
    </row>
    <row r="17" spans="1:10" ht="45" x14ac:dyDescent="0.25">
      <c r="A17" s="26"/>
      <c r="B17" s="28" t="s">
        <v>42</v>
      </c>
      <c r="C17" s="30"/>
      <c r="D17" s="30"/>
      <c r="E17" s="30"/>
      <c r="F17" s="30"/>
      <c r="G17" s="28" t="s">
        <v>170</v>
      </c>
      <c r="H17" s="30"/>
      <c r="I17" s="30"/>
      <c r="J17" s="29" t="s">
        <v>250</v>
      </c>
    </row>
    <row r="18" spans="1:10" ht="60" x14ac:dyDescent="0.25">
      <c r="A18" s="26"/>
      <c r="B18" s="28" t="s">
        <v>43</v>
      </c>
      <c r="C18" s="30"/>
      <c r="D18" s="30"/>
      <c r="E18" s="30"/>
      <c r="F18" s="30"/>
      <c r="G18" s="28" t="s">
        <v>171</v>
      </c>
      <c r="H18" s="30"/>
      <c r="I18" s="30"/>
      <c r="J18" s="29" t="s">
        <v>251</v>
      </c>
    </row>
    <row r="19" spans="1:10" ht="45" x14ac:dyDescent="0.25">
      <c r="A19" s="26"/>
      <c r="B19" s="28" t="s">
        <v>44</v>
      </c>
      <c r="C19" s="30"/>
      <c r="D19" s="30"/>
      <c r="E19" s="30"/>
      <c r="F19" s="30"/>
      <c r="G19" s="28" t="s">
        <v>172</v>
      </c>
      <c r="H19" s="30"/>
      <c r="I19" s="30"/>
      <c r="J19" s="29" t="s">
        <v>252</v>
      </c>
    </row>
    <row r="20" spans="1:10" ht="45" x14ac:dyDescent="0.25">
      <c r="A20" s="26"/>
      <c r="B20" s="28" t="s">
        <v>45</v>
      </c>
      <c r="C20" s="30"/>
      <c r="D20" s="30"/>
      <c r="E20" s="30"/>
      <c r="F20" s="30"/>
      <c r="G20" s="28" t="s">
        <v>173</v>
      </c>
      <c r="H20" s="30"/>
      <c r="I20" s="30"/>
      <c r="J20" s="29" t="s">
        <v>253</v>
      </c>
    </row>
    <row r="21" spans="1:10" ht="45" x14ac:dyDescent="0.25">
      <c r="A21" s="26"/>
      <c r="B21" s="28" t="s">
        <v>46</v>
      </c>
      <c r="C21" s="30"/>
      <c r="D21" s="30"/>
      <c r="E21" s="30"/>
      <c r="F21" s="30"/>
      <c r="G21" s="28" t="s">
        <v>179</v>
      </c>
      <c r="H21" s="30"/>
      <c r="I21" s="30"/>
      <c r="J21" s="29" t="s">
        <v>254</v>
      </c>
    </row>
    <row r="22" spans="1:10" ht="45" x14ac:dyDescent="0.25">
      <c r="A22" s="26"/>
      <c r="B22" s="28" t="s">
        <v>47</v>
      </c>
      <c r="C22" s="30"/>
      <c r="D22" s="30"/>
      <c r="E22" s="30"/>
      <c r="F22" s="30"/>
      <c r="G22" s="28" t="s">
        <v>174</v>
      </c>
      <c r="H22" s="30"/>
      <c r="I22" s="30"/>
      <c r="J22" s="29" t="s">
        <v>255</v>
      </c>
    </row>
    <row r="23" spans="1:10" ht="45" x14ac:dyDescent="0.25">
      <c r="A23" s="26"/>
      <c r="B23" s="28" t="s">
        <v>48</v>
      </c>
      <c r="C23" s="30"/>
      <c r="D23" s="30"/>
      <c r="E23" s="30"/>
      <c r="F23" s="30"/>
      <c r="G23" s="28" t="s">
        <v>175</v>
      </c>
      <c r="H23" s="30"/>
      <c r="I23" s="30"/>
      <c r="J23" s="29" t="s">
        <v>256</v>
      </c>
    </row>
    <row r="24" spans="1:10" ht="45" x14ac:dyDescent="0.25">
      <c r="A24" s="26"/>
      <c r="B24" s="28" t="s">
        <v>49</v>
      </c>
      <c r="C24" s="30"/>
      <c r="D24" s="30"/>
      <c r="E24" s="30"/>
      <c r="F24" s="30"/>
      <c r="G24" s="28" t="s">
        <v>176</v>
      </c>
      <c r="H24" s="30"/>
      <c r="I24" s="30"/>
      <c r="J24" s="29" t="s">
        <v>235</v>
      </c>
    </row>
    <row r="25" spans="1:10" ht="45" x14ac:dyDescent="0.25">
      <c r="A25" s="26"/>
      <c r="B25" s="28" t="s">
        <v>50</v>
      </c>
      <c r="C25" s="30"/>
      <c r="D25" s="30"/>
      <c r="E25" s="30"/>
      <c r="F25" s="30"/>
      <c r="G25" s="28" t="s">
        <v>177</v>
      </c>
      <c r="H25" s="30"/>
      <c r="I25" s="30"/>
      <c r="J25" s="29" t="s">
        <v>257</v>
      </c>
    </row>
    <row r="26" spans="1:10" ht="45" x14ac:dyDescent="0.25">
      <c r="A26" s="26"/>
      <c r="B26" s="28" t="s">
        <v>51</v>
      </c>
      <c r="C26" s="30"/>
      <c r="D26" s="30"/>
      <c r="E26" s="30"/>
      <c r="F26" s="30"/>
      <c r="G26" s="28" t="s">
        <v>178</v>
      </c>
      <c r="H26" s="30"/>
      <c r="I26" s="30"/>
      <c r="J26" s="29" t="s">
        <v>258</v>
      </c>
    </row>
    <row r="27" spans="1:10" ht="15.75" x14ac:dyDescent="0.25">
      <c r="A27" s="26"/>
      <c r="B27" s="28" t="s">
        <v>52</v>
      </c>
      <c r="C27" s="30"/>
      <c r="D27" s="30"/>
      <c r="E27" s="30"/>
      <c r="F27" s="30"/>
      <c r="G27" s="30"/>
      <c r="H27" s="30"/>
      <c r="I27" s="30"/>
      <c r="J27" s="29" t="s">
        <v>259</v>
      </c>
    </row>
    <row r="28" spans="1:10" ht="15.75" x14ac:dyDescent="0.25">
      <c r="A28" s="26"/>
      <c r="B28" s="28" t="s">
        <v>53</v>
      </c>
      <c r="C28" s="30"/>
      <c r="D28" s="30"/>
      <c r="E28" s="30"/>
      <c r="F28" s="30"/>
      <c r="G28" s="30"/>
      <c r="H28" s="30"/>
      <c r="I28" s="30"/>
      <c r="J28" s="29" t="s">
        <v>260</v>
      </c>
    </row>
    <row r="29" spans="1:10" ht="15.75" x14ac:dyDescent="0.25">
      <c r="A29" s="26"/>
      <c r="B29" s="28" t="s">
        <v>54</v>
      </c>
      <c r="C29" s="30"/>
      <c r="D29" s="30"/>
      <c r="E29" s="30"/>
      <c r="F29" s="30"/>
      <c r="G29" s="30"/>
      <c r="H29" s="30"/>
      <c r="I29" s="30"/>
      <c r="J29" s="29" t="s">
        <v>261</v>
      </c>
    </row>
    <row r="30" spans="1:10" ht="15.75" x14ac:dyDescent="0.25">
      <c r="A30" s="26"/>
      <c r="B30" s="28" t="s">
        <v>55</v>
      </c>
      <c r="C30" s="30"/>
      <c r="D30" s="30"/>
      <c r="E30" s="30"/>
      <c r="F30" s="30"/>
      <c r="G30" s="30"/>
      <c r="H30" s="30"/>
      <c r="I30" s="30"/>
      <c r="J30" s="29" t="s">
        <v>262</v>
      </c>
    </row>
    <row r="31" spans="1:10" ht="15.75" x14ac:dyDescent="0.25">
      <c r="A31" s="26"/>
      <c r="B31" s="28" t="s">
        <v>56</v>
      </c>
      <c r="C31" s="30"/>
      <c r="D31" s="30"/>
      <c r="E31" s="30"/>
      <c r="F31" s="30"/>
      <c r="G31" s="30"/>
      <c r="H31" s="30"/>
      <c r="I31" s="30"/>
      <c r="J31" s="29" t="s">
        <v>263</v>
      </c>
    </row>
    <row r="32" spans="1:10" ht="15.75" x14ac:dyDescent="0.25">
      <c r="A32" s="26"/>
      <c r="B32" s="28" t="s">
        <v>57</v>
      </c>
      <c r="C32" s="30"/>
      <c r="D32" s="30"/>
      <c r="E32" s="30"/>
      <c r="F32" s="30"/>
      <c r="G32" s="30"/>
      <c r="H32" s="30"/>
      <c r="I32" s="30"/>
      <c r="J32" s="29" t="s">
        <v>264</v>
      </c>
    </row>
    <row r="33" spans="1:10" ht="15.75" x14ac:dyDescent="0.25">
      <c r="A33" s="26"/>
      <c r="B33" s="28" t="s">
        <v>58</v>
      </c>
      <c r="C33" s="30"/>
      <c r="D33" s="30"/>
      <c r="E33" s="30"/>
      <c r="F33" s="30"/>
      <c r="G33" s="30"/>
      <c r="H33" s="30"/>
      <c r="I33" s="30"/>
      <c r="J33" s="29" t="s">
        <v>265</v>
      </c>
    </row>
    <row r="34" spans="1:10" ht="15.75" x14ac:dyDescent="0.25">
      <c r="A34" s="26"/>
      <c r="B34" s="28" t="s">
        <v>59</v>
      </c>
      <c r="C34" s="30"/>
      <c r="D34" s="30"/>
      <c r="E34" s="30"/>
      <c r="F34" s="30"/>
      <c r="G34" s="30"/>
      <c r="H34" s="30"/>
      <c r="I34" s="30"/>
      <c r="J34" s="29" t="s">
        <v>266</v>
      </c>
    </row>
    <row r="35" spans="1:10" ht="15.75" x14ac:dyDescent="0.25">
      <c r="A35" s="26"/>
      <c r="B35" s="28" t="s">
        <v>60</v>
      </c>
      <c r="C35" s="30"/>
      <c r="D35" s="30"/>
      <c r="E35" s="30"/>
      <c r="F35" s="30"/>
      <c r="G35" s="30"/>
      <c r="H35" s="30"/>
      <c r="I35" s="30"/>
      <c r="J35" s="29" t="s">
        <v>267</v>
      </c>
    </row>
    <row r="36" spans="1:10" ht="15.75" x14ac:dyDescent="0.25">
      <c r="A36" s="26"/>
      <c r="B36" s="28" t="s">
        <v>61</v>
      </c>
      <c r="C36" s="30"/>
      <c r="D36" s="30"/>
      <c r="E36" s="30"/>
      <c r="F36" s="30"/>
      <c r="G36" s="30"/>
      <c r="H36" s="30"/>
      <c r="I36" s="30"/>
      <c r="J36" s="29" t="s">
        <v>268</v>
      </c>
    </row>
    <row r="37" spans="1:10" ht="15.75" x14ac:dyDescent="0.25">
      <c r="A37" s="26"/>
      <c r="B37" s="28" t="s">
        <v>62</v>
      </c>
      <c r="C37" s="30"/>
      <c r="D37" s="30"/>
      <c r="E37" s="30"/>
      <c r="F37" s="30"/>
      <c r="G37" s="30"/>
      <c r="H37" s="30"/>
      <c r="I37" s="30"/>
      <c r="J37" s="29" t="s">
        <v>269</v>
      </c>
    </row>
    <row r="38" spans="1:10" ht="15.75" x14ac:dyDescent="0.25">
      <c r="A38" s="26"/>
      <c r="B38" s="28" t="s">
        <v>63</v>
      </c>
      <c r="C38" s="30"/>
      <c r="D38" s="30"/>
      <c r="E38" s="30"/>
      <c r="F38" s="30"/>
      <c r="G38" s="30"/>
      <c r="H38" s="30"/>
      <c r="I38" s="30"/>
      <c r="J38" s="29" t="s">
        <v>270</v>
      </c>
    </row>
    <row r="39" spans="1:10" ht="15.75" x14ac:dyDescent="0.25">
      <c r="A39" s="26"/>
      <c r="B39" s="28" t="s">
        <v>64</v>
      </c>
      <c r="C39" s="30"/>
      <c r="D39" s="30"/>
      <c r="E39" s="30"/>
      <c r="F39" s="30"/>
      <c r="G39" s="30"/>
      <c r="H39" s="30"/>
      <c r="I39" s="30"/>
      <c r="J39" s="29" t="s">
        <v>271</v>
      </c>
    </row>
    <row r="40" spans="1:10" ht="15.75" x14ac:dyDescent="0.25">
      <c r="A40" s="26"/>
      <c r="B40" s="28" t="s">
        <v>65</v>
      </c>
      <c r="C40" s="30"/>
      <c r="D40" s="30"/>
      <c r="E40" s="30"/>
      <c r="F40" s="30"/>
      <c r="G40" s="30"/>
      <c r="H40" s="30"/>
      <c r="I40" s="30"/>
      <c r="J40" s="29" t="s">
        <v>272</v>
      </c>
    </row>
    <row r="41" spans="1:10" ht="15.75" x14ac:dyDescent="0.25">
      <c r="A41" s="26"/>
      <c r="B41" s="28" t="s">
        <v>66</v>
      </c>
      <c r="C41" s="30"/>
      <c r="D41" s="30"/>
      <c r="E41" s="30"/>
      <c r="F41" s="30"/>
      <c r="G41" s="30"/>
      <c r="H41" s="30"/>
      <c r="I41" s="30"/>
      <c r="J41" s="29" t="s">
        <v>273</v>
      </c>
    </row>
    <row r="42" spans="1:10" ht="15.75" x14ac:dyDescent="0.25">
      <c r="A42" s="26"/>
      <c r="B42" s="28" t="s">
        <v>67</v>
      </c>
      <c r="C42" s="30"/>
      <c r="D42" s="30"/>
      <c r="E42" s="30"/>
      <c r="F42" s="30"/>
      <c r="G42" s="30"/>
      <c r="H42" s="30"/>
      <c r="I42" s="30"/>
      <c r="J42" s="29" t="s">
        <v>274</v>
      </c>
    </row>
    <row r="43" spans="1:10" ht="15.75" x14ac:dyDescent="0.25">
      <c r="A43" s="26"/>
      <c r="B43" s="28" t="s">
        <v>68</v>
      </c>
      <c r="C43" s="30"/>
      <c r="D43" s="30"/>
      <c r="E43" s="30"/>
      <c r="F43" s="30"/>
      <c r="G43" s="30"/>
      <c r="H43" s="30"/>
      <c r="I43" s="30"/>
      <c r="J43" s="29" t="s">
        <v>275</v>
      </c>
    </row>
    <row r="44" spans="1:10" ht="15.75" x14ac:dyDescent="0.25">
      <c r="A44" s="26"/>
      <c r="B44" s="28" t="s">
        <v>69</v>
      </c>
      <c r="C44" s="30"/>
      <c r="D44" s="30"/>
      <c r="E44" s="30"/>
      <c r="F44" s="30"/>
      <c r="G44" s="30"/>
      <c r="H44" s="30"/>
      <c r="I44" s="30"/>
      <c r="J44" s="29" t="s">
        <v>276</v>
      </c>
    </row>
    <row r="45" spans="1:10" ht="15.75" x14ac:dyDescent="0.25">
      <c r="A45" s="26"/>
      <c r="B45" s="28" t="s">
        <v>70</v>
      </c>
      <c r="C45" s="30"/>
      <c r="D45" s="30"/>
      <c r="E45" s="30"/>
      <c r="F45" s="30"/>
      <c r="G45" s="30"/>
      <c r="H45" s="30"/>
      <c r="I45" s="30"/>
      <c r="J45" s="29" t="s">
        <v>277</v>
      </c>
    </row>
    <row r="46" spans="1:10" ht="15.75" x14ac:dyDescent="0.25">
      <c r="A46" s="26"/>
      <c r="B46" s="28" t="s">
        <v>71</v>
      </c>
      <c r="C46" s="30"/>
      <c r="D46" s="30"/>
      <c r="E46" s="30"/>
      <c r="F46" s="30"/>
      <c r="G46" s="30"/>
      <c r="H46" s="30"/>
      <c r="I46" s="30"/>
      <c r="J46" s="29" t="s">
        <v>278</v>
      </c>
    </row>
    <row r="47" spans="1:10" ht="15.75" x14ac:dyDescent="0.25">
      <c r="A47" s="26"/>
      <c r="B47" s="28" t="s">
        <v>72</v>
      </c>
      <c r="C47" s="30"/>
      <c r="D47" s="30"/>
      <c r="E47" s="30"/>
      <c r="F47" s="30"/>
      <c r="G47" s="30"/>
      <c r="H47" s="30"/>
      <c r="I47" s="30"/>
      <c r="J47" s="29" t="s">
        <v>279</v>
      </c>
    </row>
    <row r="48" spans="1:10" ht="15.75" x14ac:dyDescent="0.25">
      <c r="A48" s="26"/>
      <c r="B48" s="28" t="s">
        <v>73</v>
      </c>
      <c r="C48" s="30"/>
      <c r="D48" s="30"/>
      <c r="E48" s="30"/>
      <c r="F48" s="30"/>
      <c r="G48" s="30"/>
      <c r="H48" s="30"/>
      <c r="I48" s="30"/>
      <c r="J48" s="29" t="s">
        <v>280</v>
      </c>
    </row>
    <row r="49" spans="1:10" ht="15.75" x14ac:dyDescent="0.25">
      <c r="A49" s="26"/>
      <c r="B49" s="28" t="s">
        <v>74</v>
      </c>
      <c r="C49" s="30"/>
      <c r="D49" s="30"/>
      <c r="E49" s="30"/>
      <c r="F49" s="30"/>
      <c r="G49" s="30"/>
      <c r="H49" s="30"/>
      <c r="I49" s="30"/>
      <c r="J49" s="29" t="s">
        <v>281</v>
      </c>
    </row>
    <row r="50" spans="1:10" ht="15.75" x14ac:dyDescent="0.25">
      <c r="A50" s="26"/>
      <c r="B50" s="28" t="s">
        <v>75</v>
      </c>
      <c r="C50" s="30"/>
      <c r="D50" s="30"/>
      <c r="E50" s="30"/>
      <c r="F50" s="30"/>
      <c r="G50" s="30"/>
      <c r="H50" s="30"/>
      <c r="I50" s="30"/>
      <c r="J50" s="29" t="s">
        <v>282</v>
      </c>
    </row>
    <row r="51" spans="1:10" ht="15.75" x14ac:dyDescent="0.25">
      <c r="A51" s="26"/>
      <c r="B51" s="28" t="s">
        <v>76</v>
      </c>
      <c r="C51" s="30"/>
      <c r="D51" s="30"/>
      <c r="E51" s="30"/>
      <c r="F51" s="30"/>
      <c r="G51" s="30"/>
      <c r="H51" s="30"/>
      <c r="I51" s="30"/>
      <c r="J51" s="29" t="s">
        <v>283</v>
      </c>
    </row>
    <row r="52" spans="1:10" ht="15.75" x14ac:dyDescent="0.25">
      <c r="A52" s="26"/>
      <c r="B52" s="28" t="s">
        <v>77</v>
      </c>
      <c r="C52" s="30"/>
      <c r="D52" s="30"/>
      <c r="E52" s="30"/>
      <c r="F52" s="30"/>
      <c r="G52" s="30"/>
      <c r="H52" s="30"/>
      <c r="I52" s="30"/>
      <c r="J52" s="29" t="s">
        <v>284</v>
      </c>
    </row>
    <row r="53" spans="1:10" ht="15.75" x14ac:dyDescent="0.25">
      <c r="A53" s="26"/>
      <c r="B53" s="28" t="s">
        <v>78</v>
      </c>
      <c r="C53" s="30"/>
      <c r="D53" s="30"/>
      <c r="E53" s="30"/>
      <c r="F53" s="30"/>
      <c r="G53" s="30"/>
      <c r="H53" s="30"/>
      <c r="I53" s="30"/>
      <c r="J53" s="29" t="s">
        <v>285</v>
      </c>
    </row>
    <row r="54" spans="1:10" ht="15.75" x14ac:dyDescent="0.25">
      <c r="A54" s="26"/>
      <c r="B54" s="28" t="s">
        <v>79</v>
      </c>
      <c r="C54" s="30"/>
      <c r="D54" s="30"/>
      <c r="E54" s="30"/>
      <c r="F54" s="30"/>
      <c r="G54" s="30"/>
      <c r="H54" s="30"/>
      <c r="I54" s="30"/>
      <c r="J54" s="29" t="s">
        <v>286</v>
      </c>
    </row>
    <row r="55" spans="1:10" ht="15.75" x14ac:dyDescent="0.25">
      <c r="A55" s="26"/>
      <c r="B55" s="28" t="s">
        <v>80</v>
      </c>
      <c r="C55" s="30"/>
      <c r="D55" s="30"/>
      <c r="E55" s="30"/>
      <c r="F55" s="30"/>
      <c r="G55" s="30"/>
      <c r="H55" s="30"/>
      <c r="I55" s="30"/>
      <c r="J55" s="29" t="s">
        <v>287</v>
      </c>
    </row>
    <row r="56" spans="1:10" ht="15.75" x14ac:dyDescent="0.25">
      <c r="A56" s="26"/>
      <c r="B56" s="28" t="s">
        <v>81</v>
      </c>
      <c r="C56" s="30"/>
      <c r="D56" s="30"/>
      <c r="E56" s="30"/>
      <c r="F56" s="30"/>
      <c r="G56" s="30"/>
      <c r="H56" s="30"/>
      <c r="I56" s="30"/>
      <c r="J56" s="29" t="s">
        <v>288</v>
      </c>
    </row>
    <row r="57" spans="1:10" ht="15.75" x14ac:dyDescent="0.25">
      <c r="A57" s="26"/>
      <c r="B57" s="28" t="s">
        <v>82</v>
      </c>
      <c r="C57" s="30"/>
      <c r="D57" s="30"/>
      <c r="E57" s="30"/>
      <c r="F57" s="30"/>
      <c r="G57" s="30"/>
      <c r="H57" s="30"/>
      <c r="I57" s="30"/>
      <c r="J57" s="29" t="s">
        <v>289</v>
      </c>
    </row>
    <row r="58" spans="1:10" ht="15.75" x14ac:dyDescent="0.25">
      <c r="A58" s="26"/>
      <c r="B58" s="28" t="s">
        <v>83</v>
      </c>
      <c r="C58" s="30"/>
      <c r="D58" s="30"/>
      <c r="E58" s="30"/>
      <c r="F58" s="30"/>
      <c r="G58" s="30"/>
      <c r="H58" s="30"/>
      <c r="I58" s="30"/>
      <c r="J58" s="29" t="s">
        <v>290</v>
      </c>
    </row>
    <row r="59" spans="1:10" ht="15.75" x14ac:dyDescent="0.25">
      <c r="A59" s="26"/>
      <c r="B59" s="28" t="s">
        <v>84</v>
      </c>
      <c r="C59" s="30"/>
      <c r="D59" s="30"/>
      <c r="E59" s="30"/>
      <c r="F59" s="30"/>
      <c r="G59" s="30"/>
      <c r="H59" s="30"/>
      <c r="I59" s="30"/>
      <c r="J59" s="29" t="s">
        <v>291</v>
      </c>
    </row>
    <row r="60" spans="1:10" ht="15.75" x14ac:dyDescent="0.25">
      <c r="A60" s="26"/>
      <c r="B60" s="28" t="s">
        <v>85</v>
      </c>
      <c r="C60" s="30"/>
      <c r="D60" s="30"/>
      <c r="E60" s="30"/>
      <c r="F60" s="30"/>
      <c r="G60" s="30"/>
      <c r="H60" s="30"/>
      <c r="I60" s="30"/>
      <c r="J60" s="29" t="s">
        <v>292</v>
      </c>
    </row>
    <row r="61" spans="1:10" ht="15.75" x14ac:dyDescent="0.25">
      <c r="A61" s="26"/>
      <c r="B61" s="28" t="s">
        <v>86</v>
      </c>
      <c r="C61" s="30"/>
      <c r="D61" s="30"/>
      <c r="E61" s="30"/>
      <c r="F61" s="30"/>
      <c r="G61" s="30"/>
      <c r="H61" s="30"/>
      <c r="I61" s="30"/>
      <c r="J61" s="29" t="s">
        <v>293</v>
      </c>
    </row>
    <row r="62" spans="1:10" ht="15.75" x14ac:dyDescent="0.25">
      <c r="A62" s="26"/>
      <c r="B62" s="28" t="s">
        <v>87</v>
      </c>
      <c r="C62" s="30"/>
      <c r="D62" s="30"/>
      <c r="E62" s="30"/>
      <c r="F62" s="30"/>
      <c r="G62" s="30"/>
      <c r="H62" s="30"/>
      <c r="I62" s="30"/>
      <c r="J62" s="29" t="s">
        <v>294</v>
      </c>
    </row>
    <row r="63" spans="1:10" ht="15.75" x14ac:dyDescent="0.25">
      <c r="A63" s="26"/>
      <c r="B63" s="28" t="s">
        <v>88</v>
      </c>
      <c r="C63" s="30"/>
      <c r="D63" s="30"/>
      <c r="E63" s="30"/>
      <c r="F63" s="30"/>
      <c r="G63" s="30"/>
      <c r="H63" s="30"/>
      <c r="I63" s="30"/>
      <c r="J63" s="29" t="s">
        <v>295</v>
      </c>
    </row>
    <row r="64" spans="1:10" ht="15.75" x14ac:dyDescent="0.25">
      <c r="A64" s="26"/>
      <c r="B64" s="28" t="s">
        <v>89</v>
      </c>
      <c r="C64" s="30"/>
      <c r="D64" s="30"/>
      <c r="E64" s="30"/>
      <c r="F64" s="30"/>
      <c r="G64" s="30"/>
      <c r="H64" s="30"/>
      <c r="I64" s="30"/>
      <c r="J64" s="29" t="s">
        <v>296</v>
      </c>
    </row>
    <row r="65" spans="1:10" ht="15.75" x14ac:dyDescent="0.25">
      <c r="A65" s="26"/>
      <c r="B65" s="28" t="s">
        <v>90</v>
      </c>
      <c r="C65" s="30"/>
      <c r="D65" s="30"/>
      <c r="E65" s="30"/>
      <c r="F65" s="30"/>
      <c r="G65" s="30"/>
      <c r="H65" s="30"/>
      <c r="I65" s="30"/>
      <c r="J65" s="29" t="s">
        <v>297</v>
      </c>
    </row>
    <row r="66" spans="1:10" ht="15.75" x14ac:dyDescent="0.25">
      <c r="A66" s="26"/>
      <c r="B66" s="28" t="s">
        <v>91</v>
      </c>
      <c r="C66" s="30"/>
      <c r="D66" s="30"/>
      <c r="E66" s="30"/>
      <c r="F66" s="30"/>
      <c r="G66" s="30"/>
      <c r="H66" s="30"/>
      <c r="I66" s="30"/>
      <c r="J66" s="29" t="s">
        <v>298</v>
      </c>
    </row>
    <row r="67" spans="1:10" ht="15.75" x14ac:dyDescent="0.25">
      <c r="A67" s="26"/>
      <c r="B67" s="28" t="s">
        <v>92</v>
      </c>
      <c r="C67" s="30"/>
      <c r="D67" s="30"/>
      <c r="E67" s="30"/>
      <c r="F67" s="30"/>
      <c r="G67" s="30"/>
      <c r="H67" s="30"/>
      <c r="I67" s="30"/>
      <c r="J67" s="29" t="s">
        <v>299</v>
      </c>
    </row>
    <row r="68" spans="1:10" ht="15.75" x14ac:dyDescent="0.25">
      <c r="A68" s="26"/>
      <c r="B68" s="28" t="s">
        <v>93</v>
      </c>
      <c r="C68" s="30"/>
      <c r="D68" s="30"/>
      <c r="E68" s="30"/>
      <c r="F68" s="30"/>
      <c r="G68" s="30"/>
      <c r="H68" s="30"/>
      <c r="I68" s="30"/>
      <c r="J68" s="29" t="s">
        <v>300</v>
      </c>
    </row>
    <row r="69" spans="1:10" ht="15.75" x14ac:dyDescent="0.25">
      <c r="A69" s="26"/>
      <c r="B69" s="28" t="s">
        <v>94</v>
      </c>
      <c r="C69" s="30"/>
      <c r="D69" s="30"/>
      <c r="E69" s="30"/>
      <c r="F69" s="30"/>
      <c r="G69" s="30"/>
      <c r="H69" s="30"/>
      <c r="I69" s="30"/>
      <c r="J69" s="29" t="s">
        <v>301</v>
      </c>
    </row>
    <row r="70" spans="1:10" ht="15.75" x14ac:dyDescent="0.25">
      <c r="A70" s="26"/>
      <c r="B70" s="28" t="s">
        <v>95</v>
      </c>
      <c r="C70" s="30"/>
      <c r="D70" s="30"/>
      <c r="E70" s="30"/>
      <c r="F70" s="30"/>
      <c r="G70" s="30"/>
      <c r="H70" s="30"/>
      <c r="I70" s="30"/>
      <c r="J70" s="29" t="s">
        <v>302</v>
      </c>
    </row>
    <row r="71" spans="1:10" ht="15.75" x14ac:dyDescent="0.25">
      <c r="A71" s="26"/>
      <c r="B71" s="28" t="s">
        <v>96</v>
      </c>
      <c r="C71" s="30"/>
      <c r="D71" s="30"/>
      <c r="E71" s="30"/>
      <c r="F71" s="30"/>
      <c r="G71" s="30"/>
      <c r="H71" s="30"/>
      <c r="I71" s="30"/>
      <c r="J71" s="29" t="s">
        <v>303</v>
      </c>
    </row>
    <row r="72" spans="1:10" ht="15.75" x14ac:dyDescent="0.25">
      <c r="A72" s="26"/>
      <c r="B72" s="28" t="s">
        <v>97</v>
      </c>
      <c r="C72" s="30"/>
      <c r="D72" s="30"/>
      <c r="E72" s="30"/>
      <c r="F72" s="30"/>
      <c r="G72" s="30"/>
      <c r="H72" s="30"/>
      <c r="I72" s="30"/>
      <c r="J72" s="29" t="s">
        <v>304</v>
      </c>
    </row>
    <row r="73" spans="1:10" ht="15.75" x14ac:dyDescent="0.25">
      <c r="A73" s="26"/>
      <c r="B73" s="28" t="s">
        <v>98</v>
      </c>
      <c r="C73" s="30"/>
      <c r="D73" s="30"/>
      <c r="E73" s="30"/>
      <c r="F73" s="30"/>
      <c r="G73" s="30"/>
      <c r="H73" s="30"/>
      <c r="I73" s="30"/>
      <c r="J73" s="29" t="s">
        <v>305</v>
      </c>
    </row>
    <row r="74" spans="1:10" ht="15.75" x14ac:dyDescent="0.25">
      <c r="A74" s="26"/>
      <c r="B74" s="28" t="s">
        <v>99</v>
      </c>
      <c r="C74" s="30"/>
      <c r="D74" s="30"/>
      <c r="E74" s="30"/>
      <c r="F74" s="30"/>
      <c r="G74" s="30"/>
      <c r="H74" s="30"/>
      <c r="I74" s="30"/>
      <c r="J74" s="29" t="s">
        <v>306</v>
      </c>
    </row>
    <row r="75" spans="1:10" ht="15.75" x14ac:dyDescent="0.25">
      <c r="A75" s="26"/>
      <c r="B75" s="28" t="s">
        <v>100</v>
      </c>
      <c r="C75" s="30"/>
      <c r="D75" s="30"/>
      <c r="E75" s="30"/>
      <c r="F75" s="30"/>
      <c r="G75" s="30"/>
      <c r="H75" s="30"/>
      <c r="I75" s="30"/>
      <c r="J75" s="29" t="s">
        <v>307</v>
      </c>
    </row>
    <row r="76" spans="1:10" ht="15.75" x14ac:dyDescent="0.25">
      <c r="A76" s="26"/>
      <c r="B76" s="28" t="s">
        <v>101</v>
      </c>
      <c r="C76" s="30"/>
      <c r="D76" s="30"/>
      <c r="E76" s="30"/>
      <c r="F76" s="30"/>
      <c r="G76" s="30"/>
      <c r="H76" s="30"/>
      <c r="I76" s="30"/>
      <c r="J76" s="29" t="s">
        <v>308</v>
      </c>
    </row>
    <row r="77" spans="1:10" ht="15.75" x14ac:dyDescent="0.25">
      <c r="A77" s="26"/>
      <c r="B77" s="28" t="s">
        <v>102</v>
      </c>
      <c r="C77" s="30"/>
      <c r="D77" s="30"/>
      <c r="E77" s="30"/>
      <c r="F77" s="30"/>
      <c r="G77" s="30"/>
      <c r="H77" s="30"/>
      <c r="I77" s="30"/>
      <c r="J77" s="29" t="s">
        <v>309</v>
      </c>
    </row>
    <row r="78" spans="1:10" ht="15.75" x14ac:dyDescent="0.25">
      <c r="A78" s="26"/>
      <c r="B78" s="28" t="s">
        <v>103</v>
      </c>
      <c r="C78" s="30"/>
      <c r="D78" s="30"/>
      <c r="E78" s="30"/>
      <c r="F78" s="30"/>
      <c r="G78" s="30"/>
      <c r="H78" s="30"/>
      <c r="I78" s="30"/>
      <c r="J78" s="29" t="s">
        <v>310</v>
      </c>
    </row>
    <row r="79" spans="1:10" ht="15.75" x14ac:dyDescent="0.25">
      <c r="A79" s="26"/>
      <c r="B79" s="28" t="s">
        <v>104</v>
      </c>
      <c r="C79" s="30"/>
      <c r="D79" s="30"/>
      <c r="E79" s="30"/>
      <c r="F79" s="30"/>
      <c r="G79" s="30"/>
      <c r="H79" s="30"/>
      <c r="I79" s="30"/>
      <c r="J79" s="29" t="s">
        <v>311</v>
      </c>
    </row>
    <row r="80" spans="1:10" ht="15.75" x14ac:dyDescent="0.25">
      <c r="A80" s="26"/>
      <c r="B80" s="28" t="s">
        <v>105</v>
      </c>
      <c r="C80" s="30"/>
      <c r="D80" s="30"/>
      <c r="E80" s="30"/>
      <c r="F80" s="30"/>
      <c r="G80" s="30"/>
      <c r="H80" s="30"/>
      <c r="I80" s="30"/>
      <c r="J80" s="29" t="s">
        <v>312</v>
      </c>
    </row>
    <row r="81" spans="1:10" ht="15.75" x14ac:dyDescent="0.25">
      <c r="A81" s="26"/>
      <c r="B81" s="28" t="s">
        <v>106</v>
      </c>
      <c r="C81" s="30"/>
      <c r="D81" s="30"/>
      <c r="E81" s="30"/>
      <c r="F81" s="30"/>
      <c r="G81" s="30"/>
      <c r="H81" s="30"/>
      <c r="I81" s="30"/>
      <c r="J81" s="29" t="s">
        <v>313</v>
      </c>
    </row>
    <row r="82" spans="1:10" ht="15.75" x14ac:dyDescent="0.25">
      <c r="A82" s="26"/>
      <c r="B82" s="28" t="s">
        <v>107</v>
      </c>
      <c r="C82" s="30"/>
      <c r="D82" s="30"/>
      <c r="E82" s="30"/>
      <c r="F82" s="30"/>
      <c r="G82" s="30"/>
      <c r="H82" s="30"/>
      <c r="I82" s="30"/>
      <c r="J82" s="29" t="s">
        <v>314</v>
      </c>
    </row>
    <row r="83" spans="1:10" ht="15.75" x14ac:dyDescent="0.25">
      <c r="A83" s="26"/>
      <c r="B83" s="28" t="s">
        <v>108</v>
      </c>
      <c r="C83" s="30"/>
      <c r="D83" s="30"/>
      <c r="E83" s="30"/>
      <c r="F83" s="30"/>
      <c r="G83" s="30"/>
      <c r="H83" s="30"/>
      <c r="I83" s="30"/>
      <c r="J83" s="29" t="s">
        <v>315</v>
      </c>
    </row>
    <row r="84" spans="1:10" ht="15.75" x14ac:dyDescent="0.25">
      <c r="A84" s="26"/>
      <c r="B84" s="28" t="s">
        <v>109</v>
      </c>
      <c r="C84" s="30"/>
      <c r="D84" s="30"/>
      <c r="E84" s="30"/>
      <c r="F84" s="30"/>
      <c r="G84" s="30"/>
      <c r="H84" s="30"/>
      <c r="I84" s="30"/>
      <c r="J84" s="29" t="s">
        <v>316</v>
      </c>
    </row>
    <row r="85" spans="1:10" ht="15.75" x14ac:dyDescent="0.25">
      <c r="A85" s="26"/>
      <c r="B85" s="28" t="s">
        <v>110</v>
      </c>
      <c r="C85" s="30"/>
      <c r="D85" s="30"/>
      <c r="E85" s="30"/>
      <c r="F85" s="30"/>
      <c r="G85" s="30"/>
      <c r="H85" s="30"/>
      <c r="I85" s="30"/>
      <c r="J85" s="29" t="s">
        <v>317</v>
      </c>
    </row>
    <row r="86" spans="1:10" ht="15.75" x14ac:dyDescent="0.25">
      <c r="A86" s="26"/>
      <c r="B86" s="28" t="s">
        <v>111</v>
      </c>
      <c r="C86" s="30"/>
      <c r="D86" s="30"/>
      <c r="E86" s="30"/>
      <c r="F86" s="30"/>
      <c r="G86" s="30"/>
      <c r="H86" s="30"/>
      <c r="I86" s="30"/>
      <c r="J86" s="29" t="s">
        <v>318</v>
      </c>
    </row>
    <row r="87" spans="1:10" ht="15.75" x14ac:dyDescent="0.25">
      <c r="A87" s="26"/>
      <c r="B87" s="28" t="s">
        <v>321</v>
      </c>
      <c r="C87" s="30"/>
      <c r="D87" s="30"/>
      <c r="E87" s="30"/>
      <c r="F87" s="30"/>
      <c r="G87" s="30"/>
      <c r="H87" s="30"/>
      <c r="I87" s="30"/>
      <c r="J87" s="29" t="s">
        <v>319</v>
      </c>
    </row>
    <row r="88" spans="1:10" ht="15.75" x14ac:dyDescent="0.25">
      <c r="A88" s="26"/>
      <c r="B88" s="28" t="s">
        <v>112</v>
      </c>
      <c r="C88" s="30"/>
      <c r="D88" s="30"/>
      <c r="E88" s="30"/>
      <c r="F88" s="30"/>
      <c r="G88" s="30"/>
      <c r="H88" s="30"/>
      <c r="I88" s="30"/>
      <c r="J88" s="29" t="s">
        <v>320</v>
      </c>
    </row>
    <row r="89" spans="1:10" ht="15.75" x14ac:dyDescent="0.25">
      <c r="A89" s="26"/>
      <c r="B89" s="28" t="s">
        <v>113</v>
      </c>
      <c r="C89" s="30"/>
      <c r="D89" s="30"/>
      <c r="E89" s="30"/>
      <c r="F89" s="30"/>
      <c r="G89" s="30"/>
      <c r="H89" s="30"/>
      <c r="I89" s="30"/>
      <c r="J89" s="29" t="s">
        <v>322</v>
      </c>
    </row>
    <row r="90" spans="1:10" ht="15.75" x14ac:dyDescent="0.25">
      <c r="A90" s="26"/>
      <c r="B90" s="28" t="s">
        <v>114</v>
      </c>
      <c r="C90" s="30"/>
      <c r="D90" s="30"/>
      <c r="E90" s="30"/>
      <c r="F90" s="30"/>
      <c r="G90" s="30"/>
      <c r="H90" s="30"/>
      <c r="I90" s="30"/>
      <c r="J90" s="29" t="s">
        <v>323</v>
      </c>
    </row>
    <row r="91" spans="1:10" ht="15.75" x14ac:dyDescent="0.25">
      <c r="A91" s="26"/>
      <c r="B91" s="28" t="s">
        <v>115</v>
      </c>
      <c r="C91" s="30"/>
      <c r="D91" s="30"/>
      <c r="E91" s="30"/>
      <c r="F91" s="30"/>
      <c r="G91" s="30"/>
      <c r="H91" s="30"/>
      <c r="I91" s="30"/>
      <c r="J91" s="29" t="s">
        <v>324</v>
      </c>
    </row>
    <row r="92" spans="1:10" ht="15.75" x14ac:dyDescent="0.25">
      <c r="A92" s="26"/>
      <c r="B92" s="28" t="s">
        <v>116</v>
      </c>
      <c r="C92" s="30"/>
      <c r="D92" s="30"/>
      <c r="E92" s="30"/>
      <c r="F92" s="30"/>
      <c r="G92" s="30"/>
      <c r="H92" s="30"/>
      <c r="I92" s="30"/>
      <c r="J92" s="29" t="s">
        <v>325</v>
      </c>
    </row>
    <row r="93" spans="1:10" ht="15.75" x14ac:dyDescent="0.25">
      <c r="A93" s="26"/>
      <c r="B93" s="28" t="s">
        <v>117</v>
      </c>
      <c r="C93" s="30"/>
      <c r="D93" s="30"/>
      <c r="E93" s="30"/>
      <c r="F93" s="30"/>
      <c r="G93" s="30"/>
      <c r="H93" s="30"/>
      <c r="I93" s="30"/>
      <c r="J93" s="29" t="s">
        <v>326</v>
      </c>
    </row>
    <row r="94" spans="1:10" ht="15.75" x14ac:dyDescent="0.25">
      <c r="A94" s="26"/>
      <c r="B94" s="28" t="s">
        <v>118</v>
      </c>
      <c r="C94" s="30"/>
      <c r="D94" s="30"/>
      <c r="E94" s="30"/>
      <c r="F94" s="30"/>
      <c r="G94" s="30"/>
      <c r="H94" s="30"/>
      <c r="I94" s="30"/>
      <c r="J94" s="29" t="s">
        <v>327</v>
      </c>
    </row>
    <row r="95" spans="1:10" ht="15.75" x14ac:dyDescent="0.25">
      <c r="A95" s="26"/>
      <c r="B95" s="30"/>
      <c r="C95" s="30"/>
      <c r="D95" s="30"/>
      <c r="E95" s="30"/>
      <c r="F95" s="30"/>
      <c r="G95" s="30"/>
      <c r="H95" s="30"/>
      <c r="I95" s="30"/>
      <c r="J95" s="29" t="s">
        <v>328</v>
      </c>
    </row>
    <row r="96" spans="1:10" ht="15.75" x14ac:dyDescent="0.25">
      <c r="A96" s="26"/>
      <c r="B96" s="30"/>
      <c r="C96" s="30"/>
      <c r="D96" s="30"/>
      <c r="E96" s="30"/>
      <c r="F96" s="30"/>
      <c r="G96" s="30"/>
      <c r="H96" s="30"/>
      <c r="I96" s="30"/>
      <c r="J96" s="29" t="s">
        <v>329</v>
      </c>
    </row>
    <row r="97" spans="1:10" ht="15.75" x14ac:dyDescent="0.25">
      <c r="A97" s="26"/>
      <c r="B97" s="30"/>
      <c r="C97" s="30"/>
      <c r="D97" s="30"/>
      <c r="E97" s="30"/>
      <c r="F97" s="30"/>
      <c r="G97" s="30"/>
      <c r="H97" s="30"/>
      <c r="I97" s="30"/>
      <c r="J97" s="29" t="s">
        <v>330</v>
      </c>
    </row>
    <row r="98" spans="1:10" ht="15.75" x14ac:dyDescent="0.25">
      <c r="A98" s="26"/>
      <c r="B98" s="30"/>
      <c r="C98" s="30"/>
      <c r="D98" s="30"/>
      <c r="E98" s="30"/>
      <c r="F98" s="30"/>
      <c r="G98" s="30"/>
      <c r="H98" s="30"/>
      <c r="I98" s="30"/>
      <c r="J98" s="29" t="s">
        <v>331</v>
      </c>
    </row>
    <row r="99" spans="1:10" ht="15.75" x14ac:dyDescent="0.25">
      <c r="A99" s="26"/>
      <c r="B99" s="30"/>
      <c r="C99" s="30"/>
      <c r="D99" s="30"/>
      <c r="E99" s="30"/>
      <c r="F99" s="30"/>
      <c r="G99" s="30"/>
      <c r="H99" s="30"/>
      <c r="I99" s="30"/>
      <c r="J99" s="29" t="s">
        <v>332</v>
      </c>
    </row>
    <row r="100" spans="1:10" ht="15.75" x14ac:dyDescent="0.25">
      <c r="A100" s="26"/>
      <c r="B100" s="30"/>
      <c r="C100" s="30"/>
      <c r="D100" s="30"/>
      <c r="E100" s="30"/>
      <c r="F100" s="30"/>
      <c r="G100" s="30"/>
      <c r="H100" s="30"/>
      <c r="I100" s="30"/>
      <c r="J100" s="29" t="s">
        <v>333</v>
      </c>
    </row>
    <row r="101" spans="1:10" ht="15.75" x14ac:dyDescent="0.25">
      <c r="A101" s="26"/>
      <c r="B101" s="30"/>
      <c r="C101" s="30"/>
      <c r="D101" s="30"/>
      <c r="E101" s="30"/>
      <c r="F101" s="30"/>
      <c r="G101" s="30"/>
      <c r="H101" s="30"/>
      <c r="I101" s="30"/>
      <c r="J101" s="29" t="s">
        <v>334</v>
      </c>
    </row>
    <row r="102" spans="1:10" ht="15.75" x14ac:dyDescent="0.25">
      <c r="A102" s="26"/>
      <c r="B102" s="30"/>
      <c r="C102" s="30"/>
      <c r="D102" s="30"/>
      <c r="E102" s="30"/>
      <c r="F102" s="30"/>
      <c r="G102" s="30"/>
      <c r="H102" s="30"/>
      <c r="I102" s="30"/>
      <c r="J102" s="29" t="s">
        <v>335</v>
      </c>
    </row>
    <row r="103" spans="1:10" ht="15.75" x14ac:dyDescent="0.25">
      <c r="A103" s="26"/>
      <c r="B103" s="30"/>
      <c r="C103" s="30"/>
      <c r="D103" s="30"/>
      <c r="E103" s="30"/>
      <c r="F103" s="30"/>
      <c r="G103" s="30"/>
      <c r="H103" s="30"/>
      <c r="I103" s="30"/>
      <c r="J103" s="29" t="s">
        <v>336</v>
      </c>
    </row>
    <row r="283" spans="1:1" ht="15.75" x14ac:dyDescent="0.25">
      <c r="A283" s="24"/>
    </row>
    <row r="284" spans="1:1" ht="15.75" x14ac:dyDescent="0.25">
      <c r="A284" s="24"/>
    </row>
    <row r="285" spans="1:1" ht="15.75" x14ac:dyDescent="0.25">
      <c r="A285" s="24"/>
    </row>
    <row r="286" spans="1:1" ht="15.75" x14ac:dyDescent="0.25">
      <c r="A286" s="24"/>
    </row>
    <row r="287" spans="1:1" ht="15.75" x14ac:dyDescent="0.25">
      <c r="A287" s="24"/>
    </row>
    <row r="288" spans="1:1" ht="15.75" x14ac:dyDescent="0.25">
      <c r="A288" s="24"/>
    </row>
    <row r="289" spans="1:1" ht="15.75" x14ac:dyDescent="0.25">
      <c r="A289" s="24"/>
    </row>
    <row r="290" spans="1:1" ht="15.75" x14ac:dyDescent="0.25">
      <c r="A290" s="24"/>
    </row>
    <row r="291" spans="1:1" ht="15.75" x14ac:dyDescent="0.25">
      <c r="A291" s="24"/>
    </row>
    <row r="292" spans="1:1" ht="15.75" x14ac:dyDescent="0.25">
      <c r="A292" s="24"/>
    </row>
    <row r="293" spans="1:1" ht="15.75" x14ac:dyDescent="0.25">
      <c r="A293" s="24"/>
    </row>
    <row r="294" spans="1:1" ht="15.75" x14ac:dyDescent="0.25">
      <c r="A294" s="24"/>
    </row>
    <row r="295" spans="1:1" ht="15.75" x14ac:dyDescent="0.25">
      <c r="A295" s="24"/>
    </row>
    <row r="296" spans="1:1" ht="15.75" x14ac:dyDescent="0.25">
      <c r="A296" s="24"/>
    </row>
    <row r="297" spans="1:1" ht="15.75" x14ac:dyDescent="0.25">
      <c r="A297" s="24"/>
    </row>
    <row r="298" spans="1:1" ht="15.75" x14ac:dyDescent="0.25">
      <c r="A298" s="24"/>
    </row>
    <row r="299" spans="1:1" ht="15.75" x14ac:dyDescent="0.25">
      <c r="A299" s="24"/>
    </row>
    <row r="300" spans="1:1" ht="15.75" x14ac:dyDescent="0.25">
      <c r="A300" s="24"/>
    </row>
    <row r="301" spans="1:1" ht="15.75" x14ac:dyDescent="0.25">
      <c r="A301" s="24"/>
    </row>
    <row r="302" spans="1:1" ht="15.75" x14ac:dyDescent="0.25">
      <c r="A302" s="24"/>
    </row>
    <row r="303" spans="1:1" ht="15.75" x14ac:dyDescent="0.25">
      <c r="A303" s="24"/>
    </row>
    <row r="304" spans="1:1" ht="15.75" x14ac:dyDescent="0.25">
      <c r="A304" s="24"/>
    </row>
    <row r="305" spans="1:1" ht="15.75" x14ac:dyDescent="0.25">
      <c r="A305" s="24"/>
    </row>
    <row r="306" spans="1:1" ht="15.75" x14ac:dyDescent="0.25">
      <c r="A306" s="24"/>
    </row>
    <row r="307" spans="1:1" ht="15.75" x14ac:dyDescent="0.25">
      <c r="A307" s="24"/>
    </row>
    <row r="308" spans="1:1" ht="15.75" x14ac:dyDescent="0.25">
      <c r="A308" s="24"/>
    </row>
    <row r="309" spans="1:1" ht="15.75" x14ac:dyDescent="0.25">
      <c r="A309" s="24"/>
    </row>
    <row r="310" spans="1:1" ht="15.75" x14ac:dyDescent="0.25">
      <c r="A310" s="24"/>
    </row>
    <row r="311" spans="1:1" ht="15.75" x14ac:dyDescent="0.25">
      <c r="A311" s="24"/>
    </row>
    <row r="312" spans="1:1" ht="15.75" x14ac:dyDescent="0.25">
      <c r="A312" s="24"/>
    </row>
    <row r="313" spans="1:1" ht="15.75" x14ac:dyDescent="0.25">
      <c r="A313" s="24"/>
    </row>
    <row r="314" spans="1:1" ht="15.75" x14ac:dyDescent="0.25">
      <c r="A314" s="24"/>
    </row>
    <row r="315" spans="1:1" ht="15.75" x14ac:dyDescent="0.25">
      <c r="A315" s="24"/>
    </row>
    <row r="316" spans="1:1" ht="15.75" x14ac:dyDescent="0.25">
      <c r="A316" s="24"/>
    </row>
    <row r="317" spans="1:1" ht="15.75" x14ac:dyDescent="0.25">
      <c r="A317" s="24"/>
    </row>
    <row r="318" spans="1:1" ht="15.75" x14ac:dyDescent="0.25">
      <c r="A318" s="24"/>
    </row>
    <row r="319" spans="1:1" ht="15.75" x14ac:dyDescent="0.25">
      <c r="A319" s="24"/>
    </row>
    <row r="320" spans="1:1" ht="15.75" x14ac:dyDescent="0.25">
      <c r="A320" s="24"/>
    </row>
    <row r="321" spans="1:1" ht="15.75" x14ac:dyDescent="0.25">
      <c r="A321" s="24"/>
    </row>
    <row r="322" spans="1:1" ht="15.75" x14ac:dyDescent="0.25">
      <c r="A322" s="24"/>
    </row>
    <row r="323" spans="1:1" ht="15.75" x14ac:dyDescent="0.25">
      <c r="A323" s="24"/>
    </row>
    <row r="324" spans="1:1" ht="15.75" x14ac:dyDescent="0.25">
      <c r="A324" s="24"/>
    </row>
    <row r="325" spans="1:1" ht="15.75" x14ac:dyDescent="0.25">
      <c r="A325" s="24"/>
    </row>
    <row r="326" spans="1:1" ht="15.75" x14ac:dyDescent="0.25">
      <c r="A326" s="24"/>
    </row>
    <row r="327" spans="1:1" ht="15.75" x14ac:dyDescent="0.25">
      <c r="A327" s="24"/>
    </row>
    <row r="328" spans="1:1" ht="15.75" x14ac:dyDescent="0.25">
      <c r="A328" s="24"/>
    </row>
    <row r="329" spans="1:1" ht="15.75" x14ac:dyDescent="0.25">
      <c r="A329" s="24"/>
    </row>
    <row r="330" spans="1:1" ht="15.75" x14ac:dyDescent="0.25">
      <c r="A330" s="24"/>
    </row>
    <row r="331" spans="1:1" ht="15.75" x14ac:dyDescent="0.25">
      <c r="A331" s="24"/>
    </row>
    <row r="332" spans="1:1" ht="15.75" x14ac:dyDescent="0.25">
      <c r="A332" s="24"/>
    </row>
    <row r="333" spans="1:1" ht="15.75" x14ac:dyDescent="0.25">
      <c r="A333" s="24"/>
    </row>
    <row r="334" spans="1:1" ht="15.75" x14ac:dyDescent="0.25">
      <c r="A334" s="24"/>
    </row>
    <row r="335" spans="1:1" ht="15.75" x14ac:dyDescent="0.25">
      <c r="A335" s="24"/>
    </row>
    <row r="336" spans="1:1" ht="15.75" x14ac:dyDescent="0.25">
      <c r="A336" s="24"/>
    </row>
    <row r="337" spans="1:1" ht="15.75" x14ac:dyDescent="0.25">
      <c r="A337" s="24"/>
    </row>
    <row r="338" spans="1:1" ht="15.75" x14ac:dyDescent="0.25">
      <c r="A338" s="24"/>
    </row>
    <row r="339" spans="1:1" ht="15.75" x14ac:dyDescent="0.25">
      <c r="A339" s="24"/>
    </row>
    <row r="340" spans="1:1" ht="15.75" x14ac:dyDescent="0.25">
      <c r="A340" s="24"/>
    </row>
    <row r="341" spans="1:1" ht="15.75" x14ac:dyDescent="0.25">
      <c r="A341" s="24"/>
    </row>
    <row r="342" spans="1:1" ht="15.75" x14ac:dyDescent="0.25">
      <c r="A342" s="24"/>
    </row>
    <row r="343" spans="1:1" ht="15.75" x14ac:dyDescent="0.25">
      <c r="A343" s="24"/>
    </row>
    <row r="344" spans="1:1" ht="15.75" x14ac:dyDescent="0.25">
      <c r="A344" s="24"/>
    </row>
    <row r="345" spans="1:1" ht="15.75" x14ac:dyDescent="0.25">
      <c r="A345" s="24"/>
    </row>
    <row r="346" spans="1:1" ht="15.75" x14ac:dyDescent="0.25">
      <c r="A346" s="24"/>
    </row>
    <row r="347" spans="1:1" ht="15.75" x14ac:dyDescent="0.25">
      <c r="A347" s="24"/>
    </row>
    <row r="348" spans="1:1" ht="15.75" x14ac:dyDescent="0.25">
      <c r="A348" s="24"/>
    </row>
    <row r="349" spans="1:1" ht="15.75" x14ac:dyDescent="0.25">
      <c r="A349" s="24"/>
    </row>
    <row r="350" spans="1:1" ht="15.75" x14ac:dyDescent="0.25">
      <c r="A350" s="24"/>
    </row>
    <row r="351" spans="1:1" ht="15.75" x14ac:dyDescent="0.25">
      <c r="A351" s="24"/>
    </row>
    <row r="352" spans="1:1" ht="15.75" x14ac:dyDescent="0.25">
      <c r="A352" s="24"/>
    </row>
    <row r="353" spans="1:1" ht="15.75" x14ac:dyDescent="0.25">
      <c r="A353" s="24"/>
    </row>
    <row r="354" spans="1:1" ht="15.75" x14ac:dyDescent="0.25">
      <c r="A354" s="24"/>
    </row>
    <row r="355" spans="1:1" ht="15.75" x14ac:dyDescent="0.25">
      <c r="A355" s="24"/>
    </row>
    <row r="356" spans="1:1" ht="15.75" x14ac:dyDescent="0.25">
      <c r="A356" s="24"/>
    </row>
    <row r="357" spans="1:1" ht="15.75" x14ac:dyDescent="0.25">
      <c r="A357" s="24"/>
    </row>
    <row r="358" spans="1:1" ht="15.75" x14ac:dyDescent="0.25">
      <c r="A358" s="24"/>
    </row>
    <row r="359" spans="1:1" ht="15.75" x14ac:dyDescent="0.25">
      <c r="A359" s="24"/>
    </row>
    <row r="360" spans="1:1" ht="15.75" x14ac:dyDescent="0.25">
      <c r="A360" s="24"/>
    </row>
    <row r="361" spans="1:1" ht="15.75" x14ac:dyDescent="0.25">
      <c r="A361" s="24"/>
    </row>
    <row r="362" spans="1:1" ht="15.75" x14ac:dyDescent="0.25">
      <c r="A362" s="24"/>
    </row>
    <row r="363" spans="1:1" ht="15.75" x14ac:dyDescent="0.25">
      <c r="A363" s="24"/>
    </row>
    <row r="364" spans="1:1" ht="15.75" x14ac:dyDescent="0.25">
      <c r="A364" s="24"/>
    </row>
    <row r="365" spans="1:1" ht="15.75" x14ac:dyDescent="0.25">
      <c r="A365" s="24"/>
    </row>
    <row r="366" spans="1:1" ht="15.75" x14ac:dyDescent="0.25">
      <c r="A366" s="24"/>
    </row>
    <row r="367" spans="1:1" ht="15.75" x14ac:dyDescent="0.25">
      <c r="A367" s="24"/>
    </row>
    <row r="368" spans="1:1" ht="15.75" x14ac:dyDescent="0.25">
      <c r="A368" s="24"/>
    </row>
    <row r="369" spans="1:1" ht="15.75" x14ac:dyDescent="0.25">
      <c r="A369" s="24"/>
    </row>
    <row r="370" spans="1:1" ht="15.75" x14ac:dyDescent="0.25">
      <c r="A370" s="24"/>
    </row>
    <row r="371" spans="1:1" ht="15.75" x14ac:dyDescent="0.25">
      <c r="A371" s="24"/>
    </row>
    <row r="372" spans="1:1" ht="15.75" x14ac:dyDescent="0.25">
      <c r="A372" s="24"/>
    </row>
    <row r="373" spans="1:1" ht="15.75" x14ac:dyDescent="0.25">
      <c r="A373" s="24"/>
    </row>
    <row r="374" spans="1:1" ht="15.75" x14ac:dyDescent="0.25">
      <c r="A374" s="24"/>
    </row>
    <row r="375" spans="1:1" ht="15.75" x14ac:dyDescent="0.25">
      <c r="A375" s="24"/>
    </row>
    <row r="376" spans="1:1" ht="15.75" x14ac:dyDescent="0.25">
      <c r="A376" s="24"/>
    </row>
    <row r="377" spans="1:1" ht="15.75" x14ac:dyDescent="0.25">
      <c r="A377" s="24"/>
    </row>
    <row r="378" spans="1:1" ht="15.75" x14ac:dyDescent="0.25">
      <c r="A378" s="24"/>
    </row>
    <row r="379" spans="1:1" ht="15.75" x14ac:dyDescent="0.25">
      <c r="A379" s="24"/>
    </row>
    <row r="380" spans="1:1" ht="15.75" x14ac:dyDescent="0.25">
      <c r="A380" s="24"/>
    </row>
    <row r="381" spans="1:1" ht="15.75" x14ac:dyDescent="0.25">
      <c r="A381" s="24"/>
    </row>
    <row r="382" spans="1:1" ht="15.75" x14ac:dyDescent="0.25">
      <c r="A382" s="24"/>
    </row>
    <row r="383" spans="1:1" ht="15.75" x14ac:dyDescent="0.25">
      <c r="A383" s="24"/>
    </row>
    <row r="384" spans="1:1" ht="15.75" x14ac:dyDescent="0.25">
      <c r="A384" s="24"/>
    </row>
    <row r="385" spans="1:1" ht="15.75" x14ac:dyDescent="0.25">
      <c r="A385" s="24"/>
    </row>
    <row r="386" spans="1:1" ht="15.75" x14ac:dyDescent="0.25">
      <c r="A386" s="24"/>
    </row>
    <row r="387" spans="1:1" ht="15.75" x14ac:dyDescent="0.25">
      <c r="A387" s="24"/>
    </row>
    <row r="388" spans="1:1" ht="15.75" x14ac:dyDescent="0.25">
      <c r="A388" s="24"/>
    </row>
    <row r="389" spans="1:1" ht="15.75" x14ac:dyDescent="0.25">
      <c r="A389" s="24"/>
    </row>
    <row r="390" spans="1:1" ht="15.75" x14ac:dyDescent="0.25">
      <c r="A390" s="24"/>
    </row>
    <row r="391" spans="1:1" ht="15.75" x14ac:dyDescent="0.25">
      <c r="A391" s="24"/>
    </row>
    <row r="392" spans="1:1" ht="15.75" x14ac:dyDescent="0.25">
      <c r="A392" s="24"/>
    </row>
    <row r="393" spans="1:1" ht="15.75" x14ac:dyDescent="0.25">
      <c r="A393" s="24"/>
    </row>
    <row r="394" spans="1:1" ht="15.75" x14ac:dyDescent="0.25">
      <c r="A394" s="24"/>
    </row>
    <row r="395" spans="1:1" ht="15.75" x14ac:dyDescent="0.25">
      <c r="A395" s="24"/>
    </row>
    <row r="396" spans="1:1" ht="15.75" x14ac:dyDescent="0.25">
      <c r="A396" s="24"/>
    </row>
    <row r="397" spans="1:1" ht="15.75" x14ac:dyDescent="0.25">
      <c r="A397" s="24"/>
    </row>
    <row r="398" spans="1:1" ht="15.75" x14ac:dyDescent="0.25">
      <c r="A398" s="24"/>
    </row>
    <row r="399" spans="1:1" ht="15.75" x14ac:dyDescent="0.25">
      <c r="A399" s="24"/>
    </row>
    <row r="400" spans="1:1" ht="15.75" x14ac:dyDescent="0.25">
      <c r="A400" s="24"/>
    </row>
    <row r="401" spans="1:1" ht="15.75" x14ac:dyDescent="0.25">
      <c r="A401" s="24"/>
    </row>
    <row r="402" spans="1:1" ht="15.75" x14ac:dyDescent="0.25">
      <c r="A402" s="24"/>
    </row>
    <row r="403" spans="1:1" ht="15.75" x14ac:dyDescent="0.25">
      <c r="A403" s="24"/>
    </row>
    <row r="404" spans="1:1" ht="15.75" x14ac:dyDescent="0.25">
      <c r="A404" s="24"/>
    </row>
    <row r="405" spans="1:1" ht="15.75" x14ac:dyDescent="0.25">
      <c r="A405" s="24"/>
    </row>
    <row r="406" spans="1:1" ht="15.75" x14ac:dyDescent="0.25">
      <c r="A406" s="24"/>
    </row>
    <row r="407" spans="1:1" ht="15.75" x14ac:dyDescent="0.25">
      <c r="A407" s="24"/>
    </row>
    <row r="408" spans="1:1" ht="15.75" x14ac:dyDescent="0.25">
      <c r="A408" s="24"/>
    </row>
    <row r="409" spans="1:1" ht="15.75" x14ac:dyDescent="0.25">
      <c r="A409" s="24"/>
    </row>
    <row r="410" spans="1:1" ht="15.75" x14ac:dyDescent="0.25">
      <c r="A410" s="24"/>
    </row>
    <row r="411" spans="1:1" ht="15.75" x14ac:dyDescent="0.25">
      <c r="A411" s="24"/>
    </row>
    <row r="412" spans="1:1" ht="15.75" x14ac:dyDescent="0.25">
      <c r="A412" s="24"/>
    </row>
    <row r="413" spans="1:1" ht="15.75" x14ac:dyDescent="0.25">
      <c r="A413" s="24"/>
    </row>
    <row r="414" spans="1:1" ht="15.75" x14ac:dyDescent="0.25">
      <c r="A414" s="24"/>
    </row>
    <row r="415" spans="1:1" ht="15.75" x14ac:dyDescent="0.25">
      <c r="A415" s="24"/>
    </row>
    <row r="416" spans="1:1" ht="15.75" x14ac:dyDescent="0.25">
      <c r="A416" s="24"/>
    </row>
    <row r="417" spans="1:1" ht="15.75" x14ac:dyDescent="0.25">
      <c r="A417" s="24"/>
    </row>
    <row r="418" spans="1:1" ht="15.75" x14ac:dyDescent="0.25">
      <c r="A418" s="24"/>
    </row>
    <row r="419" spans="1:1" ht="15.75" x14ac:dyDescent="0.25">
      <c r="A419" s="24"/>
    </row>
    <row r="420" spans="1:1" ht="15.75" x14ac:dyDescent="0.25">
      <c r="A420" s="24"/>
    </row>
    <row r="421" spans="1:1" ht="15.75" x14ac:dyDescent="0.25">
      <c r="A421" s="24"/>
    </row>
    <row r="422" spans="1:1" ht="15.75" x14ac:dyDescent="0.25">
      <c r="A422" s="24"/>
    </row>
    <row r="423" spans="1:1" ht="15.75" x14ac:dyDescent="0.25">
      <c r="A423" s="24"/>
    </row>
    <row r="424" spans="1:1" ht="15.75" x14ac:dyDescent="0.25">
      <c r="A424" s="24"/>
    </row>
    <row r="425" spans="1:1" ht="15.75" x14ac:dyDescent="0.25">
      <c r="A425" s="24"/>
    </row>
    <row r="426" spans="1:1" ht="15.75" x14ac:dyDescent="0.25">
      <c r="A426" s="24"/>
    </row>
    <row r="427" spans="1:1" ht="15.75" x14ac:dyDescent="0.25">
      <c r="A427" s="24"/>
    </row>
    <row r="428" spans="1:1" ht="15.75" x14ac:dyDescent="0.25">
      <c r="A428" s="24"/>
    </row>
    <row r="429" spans="1:1" ht="15.75" x14ac:dyDescent="0.25">
      <c r="A429" s="24"/>
    </row>
    <row r="430" spans="1:1" ht="15.75" x14ac:dyDescent="0.25">
      <c r="A430" s="24"/>
    </row>
    <row r="431" spans="1:1" ht="15.75" x14ac:dyDescent="0.25">
      <c r="A431" s="24"/>
    </row>
    <row r="432" spans="1:1" ht="15.75" x14ac:dyDescent="0.25">
      <c r="A432" s="24"/>
    </row>
    <row r="433" spans="1:1" ht="15.75" x14ac:dyDescent="0.25">
      <c r="A433" s="24"/>
    </row>
    <row r="434" spans="1:1" ht="15.75" x14ac:dyDescent="0.25">
      <c r="A434" s="24"/>
    </row>
    <row r="435" spans="1:1" ht="15.75" x14ac:dyDescent="0.25">
      <c r="A435" s="24"/>
    </row>
    <row r="436" spans="1:1" ht="15.75" x14ac:dyDescent="0.25">
      <c r="A436" s="24"/>
    </row>
    <row r="437" spans="1:1" ht="15.75" x14ac:dyDescent="0.25">
      <c r="A437" s="24"/>
    </row>
    <row r="438" spans="1:1" ht="15.75" x14ac:dyDescent="0.25">
      <c r="A438" s="24"/>
    </row>
    <row r="439" spans="1:1" ht="15.75" x14ac:dyDescent="0.25">
      <c r="A439" s="24"/>
    </row>
    <row r="440" spans="1:1" ht="15.75" x14ac:dyDescent="0.25">
      <c r="A440" s="24"/>
    </row>
    <row r="441" spans="1:1" ht="15.75" x14ac:dyDescent="0.25">
      <c r="A441" s="24"/>
    </row>
    <row r="442" spans="1:1" ht="15.75" x14ac:dyDescent="0.25">
      <c r="A442" s="24"/>
    </row>
    <row r="443" spans="1:1" ht="15.75" x14ac:dyDescent="0.25">
      <c r="A443" s="24"/>
    </row>
    <row r="444" spans="1:1" ht="15.75" x14ac:dyDescent="0.25">
      <c r="A444" s="24"/>
    </row>
    <row r="445" spans="1:1" ht="15.75" x14ac:dyDescent="0.25">
      <c r="A445" s="24"/>
    </row>
    <row r="446" spans="1:1" ht="15.75" x14ac:dyDescent="0.25">
      <c r="A446" s="24"/>
    </row>
    <row r="447" spans="1:1" ht="15.75" x14ac:dyDescent="0.25">
      <c r="A447" s="24"/>
    </row>
    <row r="448" spans="1:1" ht="15.75" x14ac:dyDescent="0.25">
      <c r="A448" s="24"/>
    </row>
    <row r="449" spans="1:1" ht="15.75" x14ac:dyDescent="0.25">
      <c r="A449" s="24"/>
    </row>
    <row r="450" spans="1:1" ht="15.75" x14ac:dyDescent="0.25">
      <c r="A450" s="24"/>
    </row>
    <row r="451" spans="1:1" ht="15.75" x14ac:dyDescent="0.25">
      <c r="A451" s="24"/>
    </row>
    <row r="452" spans="1:1" ht="15.75" x14ac:dyDescent="0.25">
      <c r="A452" s="24"/>
    </row>
    <row r="453" spans="1:1" ht="15.75" x14ac:dyDescent="0.25">
      <c r="A453" s="24"/>
    </row>
    <row r="454" spans="1:1" ht="15.75" x14ac:dyDescent="0.25">
      <c r="A454" s="24"/>
    </row>
    <row r="455" spans="1:1" ht="15.75" x14ac:dyDescent="0.25">
      <c r="A455" s="24"/>
    </row>
    <row r="456" spans="1:1" ht="15.75" x14ac:dyDescent="0.25">
      <c r="A456" s="24"/>
    </row>
    <row r="457" spans="1:1" ht="15.75" x14ac:dyDescent="0.25">
      <c r="A457" s="24"/>
    </row>
    <row r="458" spans="1:1" ht="15.75" x14ac:dyDescent="0.25">
      <c r="A458" s="24"/>
    </row>
    <row r="459" spans="1:1" ht="15.75" x14ac:dyDescent="0.25">
      <c r="A459" s="24"/>
    </row>
    <row r="460" spans="1:1" ht="15.75" x14ac:dyDescent="0.25">
      <c r="A460" s="24"/>
    </row>
    <row r="461" spans="1:1" ht="15.75" x14ac:dyDescent="0.25">
      <c r="A461" s="24"/>
    </row>
    <row r="462" spans="1:1" ht="15.75" x14ac:dyDescent="0.25">
      <c r="A462" s="24"/>
    </row>
    <row r="463" spans="1:1" ht="15.75" x14ac:dyDescent="0.25">
      <c r="A463" s="24"/>
    </row>
    <row r="464" spans="1:1" ht="15.75" x14ac:dyDescent="0.25">
      <c r="A464" s="24"/>
    </row>
    <row r="465" spans="1:1" ht="15.75" x14ac:dyDescent="0.25">
      <c r="A465" s="24"/>
    </row>
    <row r="466" spans="1:1" ht="15.75" x14ac:dyDescent="0.25">
      <c r="A466" s="24"/>
    </row>
    <row r="467" spans="1:1" ht="15.75" x14ac:dyDescent="0.25">
      <c r="A467" s="24"/>
    </row>
    <row r="468" spans="1:1" ht="15.75" x14ac:dyDescent="0.25">
      <c r="A468" s="24"/>
    </row>
    <row r="469" spans="1:1" ht="15.75" x14ac:dyDescent="0.25">
      <c r="A469" s="24"/>
    </row>
    <row r="470" spans="1:1" ht="15.75" x14ac:dyDescent="0.25">
      <c r="A470" s="24"/>
    </row>
    <row r="471" spans="1:1" ht="15.75" x14ac:dyDescent="0.25">
      <c r="A471" s="24"/>
    </row>
    <row r="472" spans="1:1" ht="15.75" x14ac:dyDescent="0.25">
      <c r="A472" s="24"/>
    </row>
    <row r="473" spans="1:1" ht="15.75" x14ac:dyDescent="0.25">
      <c r="A473" s="24"/>
    </row>
    <row r="474" spans="1:1" ht="15.75" x14ac:dyDescent="0.25">
      <c r="A474" s="24"/>
    </row>
    <row r="475" spans="1:1" ht="15.75" x14ac:dyDescent="0.25">
      <c r="A475" s="24"/>
    </row>
    <row r="476" spans="1:1" ht="15.75" x14ac:dyDescent="0.25">
      <c r="A476" s="24"/>
    </row>
    <row r="477" spans="1:1" ht="15.75" x14ac:dyDescent="0.25">
      <c r="A477" s="24"/>
    </row>
    <row r="478" spans="1:1" ht="15.75" x14ac:dyDescent="0.25">
      <c r="A478" s="24"/>
    </row>
    <row r="479" spans="1:1" ht="15.75" x14ac:dyDescent="0.25">
      <c r="A479" s="24"/>
    </row>
    <row r="480" spans="1:1" ht="15.75" x14ac:dyDescent="0.25">
      <c r="A480" s="24"/>
    </row>
    <row r="481" spans="1:1" ht="15.75" x14ac:dyDescent="0.25">
      <c r="A481" s="24"/>
    </row>
    <row r="482" spans="1:1" ht="15.75" x14ac:dyDescent="0.25">
      <c r="A482" s="24"/>
    </row>
    <row r="483" spans="1:1" ht="15.75" x14ac:dyDescent="0.25">
      <c r="A483" s="24"/>
    </row>
    <row r="484" spans="1:1" ht="15.75" x14ac:dyDescent="0.25">
      <c r="A484" s="24"/>
    </row>
    <row r="485" spans="1:1" ht="15.75" x14ac:dyDescent="0.25">
      <c r="A485" s="24"/>
    </row>
    <row r="486" spans="1:1" ht="15.75" x14ac:dyDescent="0.25">
      <c r="A486" s="24"/>
    </row>
    <row r="487" spans="1:1" ht="15.75" x14ac:dyDescent="0.25">
      <c r="A487" s="24"/>
    </row>
    <row r="488" spans="1:1" ht="15.75" x14ac:dyDescent="0.25">
      <c r="A488" s="24"/>
    </row>
    <row r="489" spans="1:1" ht="15.75" x14ac:dyDescent="0.25">
      <c r="A489" s="24"/>
    </row>
    <row r="490" spans="1:1" ht="15.75" x14ac:dyDescent="0.25">
      <c r="A490" s="24"/>
    </row>
    <row r="491" spans="1:1" ht="15.75" x14ac:dyDescent="0.25">
      <c r="A491" s="24"/>
    </row>
    <row r="492" spans="1:1" ht="15.75" x14ac:dyDescent="0.25">
      <c r="A492" s="24"/>
    </row>
    <row r="493" spans="1:1" ht="15.75" x14ac:dyDescent="0.25">
      <c r="A493" s="24"/>
    </row>
    <row r="494" spans="1:1" ht="15.75" x14ac:dyDescent="0.25">
      <c r="A494" s="24"/>
    </row>
    <row r="495" spans="1:1" ht="15.75" x14ac:dyDescent="0.25">
      <c r="A495" s="24"/>
    </row>
    <row r="496" spans="1:1" ht="15.75" x14ac:dyDescent="0.25">
      <c r="A496" s="24"/>
    </row>
    <row r="497" spans="1:1" ht="15.75" x14ac:dyDescent="0.25">
      <c r="A497" s="24"/>
    </row>
    <row r="498" spans="1:1" ht="15.75" x14ac:dyDescent="0.25">
      <c r="A498" s="24"/>
    </row>
    <row r="499" spans="1:1" ht="15.75" x14ac:dyDescent="0.25">
      <c r="A499" s="24"/>
    </row>
    <row r="500" spans="1:1" ht="15.75" x14ac:dyDescent="0.25">
      <c r="A500" s="24"/>
    </row>
    <row r="501" spans="1:1" ht="15.75" x14ac:dyDescent="0.25">
      <c r="A501" s="24"/>
    </row>
    <row r="502" spans="1:1" ht="15.75" x14ac:dyDescent="0.25">
      <c r="A502" s="24"/>
    </row>
    <row r="503" spans="1:1" ht="15.75" x14ac:dyDescent="0.25">
      <c r="A503" s="24"/>
    </row>
    <row r="504" spans="1:1" ht="15.75" x14ac:dyDescent="0.25">
      <c r="A504" s="24"/>
    </row>
    <row r="505" spans="1:1" ht="15.75" x14ac:dyDescent="0.25">
      <c r="A505" s="24"/>
    </row>
    <row r="506" spans="1:1" ht="15.75" x14ac:dyDescent="0.25">
      <c r="A506" s="24"/>
    </row>
    <row r="507" spans="1:1" ht="15.75" x14ac:dyDescent="0.25">
      <c r="A507" s="24"/>
    </row>
    <row r="508" spans="1:1" ht="15.75" x14ac:dyDescent="0.25">
      <c r="A508" s="24"/>
    </row>
    <row r="509" spans="1:1" ht="15.75" x14ac:dyDescent="0.25">
      <c r="A509" s="24"/>
    </row>
    <row r="510" spans="1:1" ht="15.75" x14ac:dyDescent="0.25">
      <c r="A510" s="24"/>
    </row>
    <row r="511" spans="1:1" ht="15.75" x14ac:dyDescent="0.25">
      <c r="A511" s="24"/>
    </row>
    <row r="512" spans="1:1" ht="15.75" x14ac:dyDescent="0.25">
      <c r="A512" s="24"/>
    </row>
    <row r="513" spans="1:1" ht="15.75" x14ac:dyDescent="0.25">
      <c r="A513" s="24"/>
    </row>
    <row r="514" spans="1:1" ht="15.75" x14ac:dyDescent="0.25">
      <c r="A514" s="24"/>
    </row>
    <row r="515" spans="1:1" ht="15.75" x14ac:dyDescent="0.25">
      <c r="A515" s="24"/>
    </row>
    <row r="516" spans="1:1" ht="15.75" x14ac:dyDescent="0.25">
      <c r="A516" s="24"/>
    </row>
    <row r="517" spans="1:1" ht="15.75" x14ac:dyDescent="0.25">
      <c r="A517" s="24"/>
    </row>
    <row r="518" spans="1:1" ht="15.75" x14ac:dyDescent="0.25">
      <c r="A518" s="24"/>
    </row>
    <row r="519" spans="1:1" ht="15.75" x14ac:dyDescent="0.25">
      <c r="A519" s="24"/>
    </row>
    <row r="520" spans="1:1" ht="15.75" x14ac:dyDescent="0.25">
      <c r="A520" s="24"/>
    </row>
    <row r="521" spans="1:1" ht="15.75" x14ac:dyDescent="0.25">
      <c r="A521" s="24"/>
    </row>
    <row r="522" spans="1:1" ht="15.75" x14ac:dyDescent="0.25">
      <c r="A522" s="24"/>
    </row>
    <row r="523" spans="1:1" ht="15.75" x14ac:dyDescent="0.25">
      <c r="A523" s="24"/>
    </row>
    <row r="524" spans="1:1" ht="15.75" x14ac:dyDescent="0.25">
      <c r="A524" s="24"/>
    </row>
    <row r="525" spans="1:1" ht="15.75" x14ac:dyDescent="0.25">
      <c r="A525" s="24"/>
    </row>
    <row r="526" spans="1:1" ht="15.75" x14ac:dyDescent="0.25">
      <c r="A526" s="24"/>
    </row>
    <row r="527" spans="1:1" ht="15.75" x14ac:dyDescent="0.25">
      <c r="A527" s="24"/>
    </row>
    <row r="528" spans="1:1" ht="15.75" x14ac:dyDescent="0.25">
      <c r="A528" s="24"/>
    </row>
    <row r="529" spans="1:1" ht="15.75" x14ac:dyDescent="0.25">
      <c r="A529" s="24"/>
    </row>
    <row r="530" spans="1:1" ht="15.75" x14ac:dyDescent="0.25">
      <c r="A530" s="24"/>
    </row>
    <row r="531" spans="1:1" ht="15.75" x14ac:dyDescent="0.25">
      <c r="A531" s="24"/>
    </row>
    <row r="532" spans="1:1" ht="15.75" x14ac:dyDescent="0.25">
      <c r="A532" s="24"/>
    </row>
    <row r="533" spans="1:1" ht="15.75" x14ac:dyDescent="0.25">
      <c r="A533" s="24"/>
    </row>
    <row r="534" spans="1:1" ht="15.75" x14ac:dyDescent="0.25">
      <c r="A534" s="24"/>
    </row>
    <row r="535" spans="1:1" ht="15.75" x14ac:dyDescent="0.25">
      <c r="A535" s="24"/>
    </row>
    <row r="536" spans="1:1" ht="15.75" x14ac:dyDescent="0.25">
      <c r="A536" s="24"/>
    </row>
    <row r="537" spans="1:1" ht="15.75" x14ac:dyDescent="0.25">
      <c r="A537" s="24"/>
    </row>
    <row r="538" spans="1:1" ht="15.75" x14ac:dyDescent="0.25">
      <c r="A538" s="24"/>
    </row>
    <row r="539" spans="1:1" ht="15.75" x14ac:dyDescent="0.25">
      <c r="A539" s="24"/>
    </row>
    <row r="540" spans="1:1" ht="15.75" x14ac:dyDescent="0.25">
      <c r="A540" s="24"/>
    </row>
    <row r="541" spans="1:1" ht="15.75" x14ac:dyDescent="0.25">
      <c r="A541" s="24"/>
    </row>
    <row r="542" spans="1:1" ht="15.75" x14ac:dyDescent="0.25">
      <c r="A542" s="24"/>
    </row>
    <row r="543" spans="1:1" ht="15.75" x14ac:dyDescent="0.25">
      <c r="A543" s="24"/>
    </row>
    <row r="544" spans="1:1" ht="15.75" x14ac:dyDescent="0.25">
      <c r="A544" s="24"/>
    </row>
    <row r="545" spans="1:1" ht="15.75" x14ac:dyDescent="0.25">
      <c r="A545" s="24"/>
    </row>
    <row r="546" spans="1:1" ht="15.75" x14ac:dyDescent="0.25">
      <c r="A546" s="24"/>
    </row>
    <row r="547" spans="1:1" ht="15.75" x14ac:dyDescent="0.25">
      <c r="A547" s="24"/>
    </row>
    <row r="548" spans="1:1" ht="15.75" x14ac:dyDescent="0.25">
      <c r="A548" s="24"/>
    </row>
    <row r="549" spans="1:1" ht="15.75" x14ac:dyDescent="0.25">
      <c r="A549" s="24"/>
    </row>
    <row r="550" spans="1:1" ht="15.75" x14ac:dyDescent="0.25">
      <c r="A550" s="24"/>
    </row>
    <row r="551" spans="1:1" ht="15.75" x14ac:dyDescent="0.25">
      <c r="A551" s="24"/>
    </row>
    <row r="552" spans="1:1" ht="15.75" x14ac:dyDescent="0.25">
      <c r="A552" s="24"/>
    </row>
    <row r="553" spans="1:1" ht="15.75" x14ac:dyDescent="0.25">
      <c r="A553" s="24"/>
    </row>
    <row r="554" spans="1:1" ht="15.75" x14ac:dyDescent="0.25">
      <c r="A554" s="24"/>
    </row>
    <row r="555" spans="1:1" ht="15.75" x14ac:dyDescent="0.25">
      <c r="A555" s="24"/>
    </row>
    <row r="556" spans="1:1" ht="15.75" x14ac:dyDescent="0.25">
      <c r="A556" s="24"/>
    </row>
    <row r="557" spans="1:1" ht="15.75" x14ac:dyDescent="0.25">
      <c r="A557" s="24"/>
    </row>
    <row r="558" spans="1:1" ht="15.75" x14ac:dyDescent="0.25">
      <c r="A558" s="24"/>
    </row>
    <row r="559" spans="1:1" ht="15.75" x14ac:dyDescent="0.25">
      <c r="A559" s="24"/>
    </row>
    <row r="560" spans="1:1" ht="15.75" x14ac:dyDescent="0.25">
      <c r="A560" s="24"/>
    </row>
    <row r="561" spans="1:1" ht="15.75" x14ac:dyDescent="0.25">
      <c r="A561" s="24"/>
    </row>
    <row r="562" spans="1:1" ht="15.75" x14ac:dyDescent="0.25">
      <c r="A562" s="24"/>
    </row>
    <row r="563" spans="1:1" ht="15.75" x14ac:dyDescent="0.25">
      <c r="A563" s="24"/>
    </row>
    <row r="564" spans="1:1" ht="15.75" x14ac:dyDescent="0.25">
      <c r="A564" s="24"/>
    </row>
    <row r="565" spans="1:1" ht="15.75" x14ac:dyDescent="0.25">
      <c r="A565" s="24"/>
    </row>
    <row r="566" spans="1:1" ht="15.75" x14ac:dyDescent="0.25">
      <c r="A566" s="24"/>
    </row>
    <row r="567" spans="1:1" ht="15.75" x14ac:dyDescent="0.25">
      <c r="A567" s="24"/>
    </row>
    <row r="568" spans="1:1" ht="15.75" x14ac:dyDescent="0.25">
      <c r="A568" s="24"/>
    </row>
    <row r="569" spans="1:1" ht="15.75" x14ac:dyDescent="0.25">
      <c r="A569" s="24"/>
    </row>
    <row r="570" spans="1:1" ht="15.75" x14ac:dyDescent="0.25">
      <c r="A570" s="24"/>
    </row>
    <row r="571" spans="1:1" ht="15.75" x14ac:dyDescent="0.25">
      <c r="A571" s="24"/>
    </row>
    <row r="572" spans="1:1" ht="15.75" x14ac:dyDescent="0.25">
      <c r="A572" s="24"/>
    </row>
    <row r="573" spans="1:1" ht="15.75" x14ac:dyDescent="0.25">
      <c r="A573" s="24"/>
    </row>
    <row r="574" spans="1:1" ht="15.75" x14ac:dyDescent="0.25">
      <c r="A574" s="24"/>
    </row>
    <row r="575" spans="1:1" ht="15.75" x14ac:dyDescent="0.25">
      <c r="A575" s="24"/>
    </row>
    <row r="576" spans="1:1" ht="15.75" x14ac:dyDescent="0.25">
      <c r="A576" s="24"/>
    </row>
    <row r="577" spans="1:1" ht="15.75" x14ac:dyDescent="0.25">
      <c r="A577" s="24"/>
    </row>
    <row r="578" spans="1:1" ht="15.75" x14ac:dyDescent="0.25">
      <c r="A578" s="24"/>
    </row>
    <row r="579" spans="1:1" ht="15.75" x14ac:dyDescent="0.25">
      <c r="A579" s="24"/>
    </row>
    <row r="580" spans="1:1" ht="15.75" x14ac:dyDescent="0.25">
      <c r="A580" s="24"/>
    </row>
    <row r="581" spans="1:1" ht="15.75" x14ac:dyDescent="0.25">
      <c r="A581" s="24"/>
    </row>
    <row r="582" spans="1:1" ht="15.75" x14ac:dyDescent="0.25">
      <c r="A582" s="24"/>
    </row>
    <row r="583" spans="1:1" ht="15.75" x14ac:dyDescent="0.25">
      <c r="A583" s="24"/>
    </row>
    <row r="584" spans="1:1" ht="15.75" x14ac:dyDescent="0.25">
      <c r="A584" s="24"/>
    </row>
    <row r="585" spans="1:1" ht="15.75" x14ac:dyDescent="0.25">
      <c r="A585" s="24"/>
    </row>
    <row r="586" spans="1:1" ht="15.75" x14ac:dyDescent="0.25">
      <c r="A586" s="24"/>
    </row>
    <row r="587" spans="1:1" ht="15.75" x14ac:dyDescent="0.25">
      <c r="A587" s="24"/>
    </row>
    <row r="588" spans="1:1" ht="15.75" x14ac:dyDescent="0.25">
      <c r="A588" s="24"/>
    </row>
    <row r="589" spans="1:1" ht="15.75" x14ac:dyDescent="0.25">
      <c r="A589" s="24"/>
    </row>
    <row r="590" spans="1:1" ht="15.75" x14ac:dyDescent="0.25">
      <c r="A590" s="24"/>
    </row>
    <row r="591" spans="1:1" ht="15.75" x14ac:dyDescent="0.25">
      <c r="A591" s="24"/>
    </row>
    <row r="592" spans="1:1" ht="15.75" x14ac:dyDescent="0.25">
      <c r="A592" s="24"/>
    </row>
    <row r="593" spans="1:1" ht="15.75" x14ac:dyDescent="0.25">
      <c r="A593" s="24"/>
    </row>
    <row r="594" spans="1:1" ht="15.75" x14ac:dyDescent="0.25">
      <c r="A594" s="24"/>
    </row>
    <row r="595" spans="1:1" ht="15.75" x14ac:dyDescent="0.25">
      <c r="A595" s="24"/>
    </row>
    <row r="596" spans="1:1" ht="15.75" x14ac:dyDescent="0.25">
      <c r="A596" s="24"/>
    </row>
    <row r="597" spans="1:1" ht="15.75" x14ac:dyDescent="0.25">
      <c r="A597" s="24"/>
    </row>
    <row r="598" spans="1:1" ht="15.75" x14ac:dyDescent="0.25">
      <c r="A598" s="24"/>
    </row>
    <row r="599" spans="1:1" ht="15.75" x14ac:dyDescent="0.25">
      <c r="A599" s="24"/>
    </row>
    <row r="600" spans="1:1" ht="15.75" x14ac:dyDescent="0.25">
      <c r="A600" s="24"/>
    </row>
    <row r="601" spans="1:1" ht="15.75" x14ac:dyDescent="0.25">
      <c r="A601" s="24"/>
    </row>
    <row r="602" spans="1:1" ht="15.75" x14ac:dyDescent="0.25">
      <c r="A602" s="24"/>
    </row>
    <row r="603" spans="1:1" ht="15.75" x14ac:dyDescent="0.25">
      <c r="A603" s="24"/>
    </row>
    <row r="604" spans="1:1" ht="15.75" x14ac:dyDescent="0.25">
      <c r="A604" s="24"/>
    </row>
    <row r="605" spans="1:1" ht="15.75" x14ac:dyDescent="0.25">
      <c r="A605" s="24"/>
    </row>
    <row r="606" spans="1:1" ht="15.75" x14ac:dyDescent="0.25">
      <c r="A606" s="24"/>
    </row>
    <row r="607" spans="1:1" ht="15.75" x14ac:dyDescent="0.25">
      <c r="A607" s="24"/>
    </row>
    <row r="608" spans="1:1" ht="15.75" x14ac:dyDescent="0.25">
      <c r="A608" s="24"/>
    </row>
    <row r="609" spans="1:1" ht="15.75" x14ac:dyDescent="0.25">
      <c r="A609" s="24"/>
    </row>
    <row r="610" spans="1:1" ht="15.75" x14ac:dyDescent="0.25">
      <c r="A610" s="24"/>
    </row>
    <row r="611" spans="1:1" ht="15.75" x14ac:dyDescent="0.25">
      <c r="A611" s="24"/>
    </row>
    <row r="612" spans="1:1" ht="15.75" x14ac:dyDescent="0.25">
      <c r="A612" s="24"/>
    </row>
    <row r="613" spans="1:1" ht="15.75" x14ac:dyDescent="0.25">
      <c r="A613" s="24"/>
    </row>
    <row r="614" spans="1:1" ht="15.75" x14ac:dyDescent="0.25">
      <c r="A614" s="24"/>
    </row>
    <row r="615" spans="1:1" ht="15.75" x14ac:dyDescent="0.25">
      <c r="A615" s="24"/>
    </row>
    <row r="616" spans="1:1" ht="15.75" x14ac:dyDescent="0.25">
      <c r="A616" s="24"/>
    </row>
    <row r="617" spans="1:1" ht="15.75" x14ac:dyDescent="0.25">
      <c r="A617" s="24"/>
    </row>
    <row r="618" spans="1:1" ht="15.75" x14ac:dyDescent="0.25">
      <c r="A618" s="24"/>
    </row>
    <row r="619" spans="1:1" ht="15.75" x14ac:dyDescent="0.25">
      <c r="A619" s="24"/>
    </row>
    <row r="620" spans="1:1" ht="15.75" x14ac:dyDescent="0.25">
      <c r="A620" s="24"/>
    </row>
    <row r="621" spans="1:1" ht="15.75" x14ac:dyDescent="0.25">
      <c r="A621" s="24"/>
    </row>
    <row r="622" spans="1:1" ht="15.75" x14ac:dyDescent="0.25">
      <c r="A622" s="24"/>
    </row>
    <row r="623" spans="1:1" ht="15.75" x14ac:dyDescent="0.25">
      <c r="A623" s="24"/>
    </row>
    <row r="624" spans="1:1" ht="15.75" x14ac:dyDescent="0.25">
      <c r="A624" s="24"/>
    </row>
    <row r="625" spans="1:1" ht="15.75" x14ac:dyDescent="0.25">
      <c r="A625" s="24"/>
    </row>
    <row r="626" spans="1:1" ht="15.75" x14ac:dyDescent="0.25">
      <c r="A626" s="24"/>
    </row>
    <row r="627" spans="1:1" ht="15.75" x14ac:dyDescent="0.25">
      <c r="A627" s="24"/>
    </row>
    <row r="628" spans="1:1" ht="15.75" x14ac:dyDescent="0.25">
      <c r="A628" s="24"/>
    </row>
    <row r="629" spans="1:1" ht="15.75" x14ac:dyDescent="0.25">
      <c r="A629" s="24"/>
    </row>
    <row r="630" spans="1:1" ht="15.75" x14ac:dyDescent="0.25">
      <c r="A630" s="24"/>
    </row>
    <row r="631" spans="1:1" ht="15.75" x14ac:dyDescent="0.25">
      <c r="A631" s="24"/>
    </row>
    <row r="632" spans="1:1" ht="15.75" x14ac:dyDescent="0.25">
      <c r="A632" s="24"/>
    </row>
    <row r="633" spans="1:1" ht="15.75" x14ac:dyDescent="0.25">
      <c r="A633" s="24"/>
    </row>
    <row r="634" spans="1:1" ht="15.75" x14ac:dyDescent="0.25">
      <c r="A634" s="24"/>
    </row>
    <row r="635" spans="1:1" ht="15.75" x14ac:dyDescent="0.25">
      <c r="A635" s="24"/>
    </row>
    <row r="636" spans="1:1" ht="15.75" x14ac:dyDescent="0.25">
      <c r="A636" s="24"/>
    </row>
    <row r="637" spans="1:1" ht="15.75" x14ac:dyDescent="0.25">
      <c r="A637" s="24"/>
    </row>
    <row r="638" spans="1:1" ht="15.75" x14ac:dyDescent="0.25">
      <c r="A638" s="24"/>
    </row>
    <row r="639" spans="1:1" ht="15.75" x14ac:dyDescent="0.25">
      <c r="A639" s="24"/>
    </row>
    <row r="640" spans="1:1" ht="15.75" x14ac:dyDescent="0.25">
      <c r="A640" s="24"/>
    </row>
    <row r="641" spans="1:1" ht="15.75" x14ac:dyDescent="0.25">
      <c r="A641" s="24"/>
    </row>
    <row r="642" spans="1:1" ht="15.75" x14ac:dyDescent="0.25">
      <c r="A642" s="24"/>
    </row>
    <row r="643" spans="1:1" ht="15.75" x14ac:dyDescent="0.25">
      <c r="A643" s="24"/>
    </row>
    <row r="644" spans="1:1" ht="15.75" x14ac:dyDescent="0.25">
      <c r="A644" s="24"/>
    </row>
    <row r="645" spans="1:1" ht="15.75" x14ac:dyDescent="0.25">
      <c r="A645" s="24"/>
    </row>
    <row r="646" spans="1:1" ht="15.75" x14ac:dyDescent="0.25">
      <c r="A646" s="24"/>
    </row>
    <row r="647" spans="1:1" ht="15.75" x14ac:dyDescent="0.25">
      <c r="A647" s="24"/>
    </row>
    <row r="648" spans="1:1" ht="15.75" x14ac:dyDescent="0.25">
      <c r="A648" s="24"/>
    </row>
    <row r="649" spans="1:1" ht="15.75" x14ac:dyDescent="0.25">
      <c r="A649" s="24"/>
    </row>
    <row r="650" spans="1:1" ht="15.75" x14ac:dyDescent="0.25">
      <c r="A650" s="24"/>
    </row>
    <row r="651" spans="1:1" ht="15.75" x14ac:dyDescent="0.25">
      <c r="A651" s="24"/>
    </row>
    <row r="652" spans="1:1" ht="15.75" x14ac:dyDescent="0.25">
      <c r="A652" s="24"/>
    </row>
    <row r="653" spans="1:1" ht="15.75" x14ac:dyDescent="0.25">
      <c r="A653" s="24"/>
    </row>
    <row r="654" spans="1:1" ht="15.75" x14ac:dyDescent="0.25">
      <c r="A654" s="24"/>
    </row>
    <row r="655" spans="1:1" ht="15.75" x14ac:dyDescent="0.25">
      <c r="A655" s="24"/>
    </row>
    <row r="656" spans="1:1" ht="15.75" x14ac:dyDescent="0.25">
      <c r="A656" s="24"/>
    </row>
    <row r="657" spans="1:1" ht="15.75" x14ac:dyDescent="0.25">
      <c r="A657" s="24"/>
    </row>
    <row r="658" spans="1:1" ht="15.75" x14ac:dyDescent="0.25">
      <c r="A658" s="24"/>
    </row>
    <row r="659" spans="1:1" ht="15.75" x14ac:dyDescent="0.25">
      <c r="A659" s="24"/>
    </row>
    <row r="660" spans="1:1" ht="15.75" x14ac:dyDescent="0.25">
      <c r="A660" s="24"/>
    </row>
    <row r="661" spans="1:1" ht="15.75" x14ac:dyDescent="0.25">
      <c r="A661" s="24"/>
    </row>
    <row r="662" spans="1:1" ht="15.75" x14ac:dyDescent="0.25">
      <c r="A662" s="24"/>
    </row>
    <row r="663" spans="1:1" ht="15.75" x14ac:dyDescent="0.25">
      <c r="A663" s="24"/>
    </row>
    <row r="664" spans="1:1" ht="15.75" x14ac:dyDescent="0.25">
      <c r="A664" s="24"/>
    </row>
    <row r="665" spans="1:1" ht="15.75" x14ac:dyDescent="0.25">
      <c r="A665" s="24"/>
    </row>
    <row r="666" spans="1:1" ht="15.75" x14ac:dyDescent="0.25">
      <c r="A666" s="24"/>
    </row>
    <row r="667" spans="1:1" ht="15.75" x14ac:dyDescent="0.25">
      <c r="A667" s="24"/>
    </row>
    <row r="668" spans="1:1" ht="15.75" x14ac:dyDescent="0.25">
      <c r="A668" s="24"/>
    </row>
    <row r="669" spans="1:1" ht="15.75" x14ac:dyDescent="0.25">
      <c r="A669" s="24"/>
    </row>
    <row r="670" spans="1:1" ht="15.75" x14ac:dyDescent="0.25">
      <c r="A670" s="24"/>
    </row>
    <row r="671" spans="1:1" ht="15.75" x14ac:dyDescent="0.25">
      <c r="A671" s="24"/>
    </row>
    <row r="672" spans="1:1" ht="15.75" x14ac:dyDescent="0.25">
      <c r="A672" s="24"/>
    </row>
    <row r="673" spans="1:1" ht="15.75" x14ac:dyDescent="0.25">
      <c r="A673" s="24"/>
    </row>
    <row r="674" spans="1:1" ht="15.75" x14ac:dyDescent="0.25">
      <c r="A674" s="24"/>
    </row>
    <row r="675" spans="1:1" ht="15.75" x14ac:dyDescent="0.25">
      <c r="A675" s="24"/>
    </row>
    <row r="676" spans="1:1" ht="15.75" x14ac:dyDescent="0.25">
      <c r="A676" s="24"/>
    </row>
    <row r="677" spans="1:1" ht="15.75" x14ac:dyDescent="0.25">
      <c r="A677" s="24"/>
    </row>
    <row r="678" spans="1:1" ht="15.75" x14ac:dyDescent="0.25">
      <c r="A678" s="24"/>
    </row>
    <row r="679" spans="1:1" ht="15.75" x14ac:dyDescent="0.25">
      <c r="A679" s="24"/>
    </row>
    <row r="680" spans="1:1" ht="15.75" x14ac:dyDescent="0.25">
      <c r="A680" s="24"/>
    </row>
    <row r="681" spans="1:1" ht="15.75" x14ac:dyDescent="0.25">
      <c r="A681" s="24"/>
    </row>
    <row r="682" spans="1:1" ht="15.75" x14ac:dyDescent="0.25">
      <c r="A682" s="24"/>
    </row>
    <row r="683" spans="1:1" ht="15.75" x14ac:dyDescent="0.25">
      <c r="A683" s="24"/>
    </row>
    <row r="684" spans="1:1" ht="15.75" x14ac:dyDescent="0.25">
      <c r="A684" s="24"/>
    </row>
    <row r="685" spans="1:1" ht="15.75" x14ac:dyDescent="0.25">
      <c r="A685" s="24"/>
    </row>
    <row r="686" spans="1:1" ht="15.75" x14ac:dyDescent="0.25">
      <c r="A686" s="24"/>
    </row>
    <row r="687" spans="1:1" ht="15.75" x14ac:dyDescent="0.25">
      <c r="A687" s="24"/>
    </row>
    <row r="688" spans="1:1" ht="15.75" x14ac:dyDescent="0.25">
      <c r="A688" s="24"/>
    </row>
    <row r="689" spans="1:1" ht="15.75" x14ac:dyDescent="0.25">
      <c r="A689" s="24"/>
    </row>
    <row r="690" spans="1:1" ht="15.75" x14ac:dyDescent="0.25">
      <c r="A690" s="24"/>
    </row>
    <row r="691" spans="1:1" ht="15.75" x14ac:dyDescent="0.25">
      <c r="A691" s="24"/>
    </row>
    <row r="692" spans="1:1" ht="15.75" x14ac:dyDescent="0.25">
      <c r="A692" s="24"/>
    </row>
    <row r="693" spans="1:1" ht="15.75" x14ac:dyDescent="0.25">
      <c r="A693" s="24"/>
    </row>
    <row r="694" spans="1:1" ht="15.75" x14ac:dyDescent="0.25">
      <c r="A694" s="24"/>
    </row>
    <row r="695" spans="1:1" ht="15.75" x14ac:dyDescent="0.25">
      <c r="A695" s="24"/>
    </row>
    <row r="696" spans="1:1" ht="15.75" x14ac:dyDescent="0.25">
      <c r="A696" s="24"/>
    </row>
    <row r="697" spans="1:1" ht="15.75" x14ac:dyDescent="0.25">
      <c r="A697" s="24"/>
    </row>
    <row r="698" spans="1:1" ht="15.75" x14ac:dyDescent="0.25">
      <c r="A698" s="24"/>
    </row>
    <row r="699" spans="1:1" ht="15.75" x14ac:dyDescent="0.25">
      <c r="A699" s="24"/>
    </row>
    <row r="700" spans="1:1" ht="15.75" x14ac:dyDescent="0.25">
      <c r="A700" s="24"/>
    </row>
    <row r="701" spans="1:1" ht="15.75" x14ac:dyDescent="0.25">
      <c r="A701" s="24"/>
    </row>
    <row r="702" spans="1:1" ht="15.75" x14ac:dyDescent="0.25">
      <c r="A702" s="24"/>
    </row>
    <row r="703" spans="1:1" ht="15.75" x14ac:dyDescent="0.25">
      <c r="A703" s="24"/>
    </row>
    <row r="704" spans="1:1" ht="15.75" x14ac:dyDescent="0.25">
      <c r="A704" s="24"/>
    </row>
    <row r="705" spans="1:1" ht="15.75" x14ac:dyDescent="0.25">
      <c r="A705" s="24"/>
    </row>
    <row r="706" spans="1:1" ht="15.75" x14ac:dyDescent="0.25">
      <c r="A706" s="24"/>
    </row>
    <row r="707" spans="1:1" ht="15.75" x14ac:dyDescent="0.25">
      <c r="A707" s="24"/>
    </row>
    <row r="708" spans="1:1" ht="15.75" x14ac:dyDescent="0.25">
      <c r="A708" s="24"/>
    </row>
    <row r="709" spans="1:1" ht="15.75" x14ac:dyDescent="0.25">
      <c r="A709" s="24"/>
    </row>
    <row r="710" spans="1:1" ht="15.75" x14ac:dyDescent="0.25">
      <c r="A710" s="24"/>
    </row>
    <row r="711" spans="1:1" ht="15.75" x14ac:dyDescent="0.25">
      <c r="A711" s="24"/>
    </row>
    <row r="712" spans="1:1" ht="15.75" x14ac:dyDescent="0.25">
      <c r="A712" s="24"/>
    </row>
    <row r="713" spans="1:1" ht="15.75" x14ac:dyDescent="0.25">
      <c r="A713" s="24"/>
    </row>
    <row r="714" spans="1:1" ht="15.75" x14ac:dyDescent="0.25">
      <c r="A714" s="24"/>
    </row>
    <row r="715" spans="1:1" ht="15.75" x14ac:dyDescent="0.25">
      <c r="A715" s="24"/>
    </row>
    <row r="716" spans="1:1" ht="15.75" x14ac:dyDescent="0.25">
      <c r="A716" s="24"/>
    </row>
    <row r="717" spans="1:1" ht="15.75" x14ac:dyDescent="0.25">
      <c r="A717" s="24"/>
    </row>
    <row r="718" spans="1:1" ht="15.75" x14ac:dyDescent="0.25">
      <c r="A718" s="24"/>
    </row>
    <row r="719" spans="1:1" ht="15.75" x14ac:dyDescent="0.25">
      <c r="A719" s="24"/>
    </row>
    <row r="720" spans="1:1" ht="15.75" x14ac:dyDescent="0.25">
      <c r="A720" s="24"/>
    </row>
    <row r="721" spans="1:1" ht="15.75" x14ac:dyDescent="0.25">
      <c r="A721" s="24"/>
    </row>
    <row r="722" spans="1:1" ht="15.75" x14ac:dyDescent="0.25">
      <c r="A722" s="24"/>
    </row>
    <row r="723" spans="1:1" ht="15.75" x14ac:dyDescent="0.25">
      <c r="A723" s="24"/>
    </row>
    <row r="724" spans="1:1" ht="15.75" x14ac:dyDescent="0.25">
      <c r="A724" s="24"/>
    </row>
    <row r="725" spans="1:1" ht="15.75" x14ac:dyDescent="0.25">
      <c r="A725" s="24"/>
    </row>
    <row r="726" spans="1:1" ht="15.75" x14ac:dyDescent="0.25">
      <c r="A726" s="24"/>
    </row>
    <row r="727" spans="1:1" ht="15.75" x14ac:dyDescent="0.25">
      <c r="A727" s="24"/>
    </row>
    <row r="728" spans="1:1" ht="15.75" x14ac:dyDescent="0.25">
      <c r="A728" s="24"/>
    </row>
    <row r="729" spans="1:1" ht="15.75" x14ac:dyDescent="0.25">
      <c r="A729" s="24"/>
    </row>
    <row r="730" spans="1:1" ht="15.75" x14ac:dyDescent="0.25">
      <c r="A730" s="24"/>
    </row>
    <row r="731" spans="1:1" ht="15.75" x14ac:dyDescent="0.25">
      <c r="A731" s="24"/>
    </row>
    <row r="732" spans="1:1" ht="15.75" x14ac:dyDescent="0.25">
      <c r="A732" s="24"/>
    </row>
    <row r="733" spans="1:1" ht="15.75" x14ac:dyDescent="0.25">
      <c r="A733" s="24"/>
    </row>
    <row r="734" spans="1:1" ht="15.75" x14ac:dyDescent="0.25">
      <c r="A734" s="24"/>
    </row>
    <row r="735" spans="1:1" ht="15.75" x14ac:dyDescent="0.25">
      <c r="A735" s="24"/>
    </row>
    <row r="736" spans="1:1" ht="15.75" x14ac:dyDescent="0.25">
      <c r="A736" s="24"/>
    </row>
    <row r="737" spans="1:1" ht="15.75" x14ac:dyDescent="0.25">
      <c r="A737" s="24"/>
    </row>
    <row r="738" spans="1:1" ht="15.75" x14ac:dyDescent="0.25">
      <c r="A738" s="24"/>
    </row>
    <row r="739" spans="1:1" ht="15.75" x14ac:dyDescent="0.25">
      <c r="A739" s="24"/>
    </row>
    <row r="740" spans="1:1" ht="15.75" x14ac:dyDescent="0.25">
      <c r="A740" s="24"/>
    </row>
    <row r="741" spans="1:1" ht="15.75" x14ac:dyDescent="0.25">
      <c r="A741" s="24"/>
    </row>
    <row r="742" spans="1:1" ht="15.75" x14ac:dyDescent="0.25">
      <c r="A742" s="24"/>
    </row>
    <row r="743" spans="1:1" ht="15.75" x14ac:dyDescent="0.25">
      <c r="A743" s="24"/>
    </row>
    <row r="744" spans="1:1" ht="15.75" x14ac:dyDescent="0.25">
      <c r="A744" s="24"/>
    </row>
    <row r="745" spans="1:1" ht="15.75" x14ac:dyDescent="0.25">
      <c r="A745" s="24"/>
    </row>
    <row r="746" spans="1:1" ht="15.75" x14ac:dyDescent="0.25">
      <c r="A746" s="24"/>
    </row>
    <row r="747" spans="1:1" ht="15.75" x14ac:dyDescent="0.25">
      <c r="A747" s="24"/>
    </row>
    <row r="748" spans="1:1" ht="15.75" x14ac:dyDescent="0.25">
      <c r="A748" s="24"/>
    </row>
    <row r="749" spans="1:1" ht="15.75" x14ac:dyDescent="0.25">
      <c r="A749" s="24"/>
    </row>
    <row r="750" spans="1:1" ht="15.75" x14ac:dyDescent="0.25">
      <c r="A750" s="24"/>
    </row>
    <row r="751" spans="1:1" ht="15.75" x14ac:dyDescent="0.25">
      <c r="A751" s="24"/>
    </row>
    <row r="752" spans="1:1" ht="15.75" x14ac:dyDescent="0.25">
      <c r="A752" s="24"/>
    </row>
    <row r="753" spans="1:1" ht="15.75" x14ac:dyDescent="0.25">
      <c r="A753" s="24"/>
    </row>
    <row r="754" spans="1:1" ht="15.75" x14ac:dyDescent="0.25">
      <c r="A754" s="24"/>
    </row>
    <row r="755" spans="1:1" ht="15.75" x14ac:dyDescent="0.25">
      <c r="A755" s="24"/>
    </row>
    <row r="756" spans="1:1" ht="15.75" x14ac:dyDescent="0.25">
      <c r="A756" s="24"/>
    </row>
    <row r="757" spans="1:1" ht="15.75" x14ac:dyDescent="0.25">
      <c r="A757" s="24"/>
    </row>
    <row r="758" spans="1:1" ht="15.75" x14ac:dyDescent="0.25">
      <c r="A758" s="24"/>
    </row>
    <row r="759" spans="1:1" ht="15.75" x14ac:dyDescent="0.25">
      <c r="A759" s="24"/>
    </row>
    <row r="760" spans="1:1" ht="15.75" x14ac:dyDescent="0.25">
      <c r="A760" s="24"/>
    </row>
    <row r="761" spans="1:1" ht="15.75" x14ac:dyDescent="0.25">
      <c r="A761" s="24"/>
    </row>
    <row r="762" spans="1:1" ht="15.75" x14ac:dyDescent="0.25">
      <c r="A762" s="24"/>
    </row>
    <row r="763" spans="1:1" ht="15.75" x14ac:dyDescent="0.25">
      <c r="A763" s="24"/>
    </row>
    <row r="764" spans="1:1" ht="15.75" x14ac:dyDescent="0.25">
      <c r="A764" s="24"/>
    </row>
    <row r="765" spans="1:1" ht="15.75" x14ac:dyDescent="0.25">
      <c r="A765" s="24"/>
    </row>
    <row r="766" spans="1:1" ht="15.75" x14ac:dyDescent="0.25">
      <c r="A766" s="24"/>
    </row>
    <row r="767" spans="1:1" ht="15.75" x14ac:dyDescent="0.25">
      <c r="A767" s="24"/>
    </row>
    <row r="768" spans="1:1" ht="15.75" x14ac:dyDescent="0.25">
      <c r="A768" s="24"/>
    </row>
    <row r="769" spans="1:1" ht="15.75" x14ac:dyDescent="0.25">
      <c r="A769" s="24"/>
    </row>
    <row r="770" spans="1:1" ht="15.75" x14ac:dyDescent="0.25">
      <c r="A770" s="24"/>
    </row>
    <row r="771" spans="1:1" ht="15.75" x14ac:dyDescent="0.25">
      <c r="A771" s="24"/>
    </row>
    <row r="772" spans="1:1" ht="15.75" x14ac:dyDescent="0.25">
      <c r="A772" s="24"/>
    </row>
    <row r="773" spans="1:1" ht="15.75" x14ac:dyDescent="0.25">
      <c r="A773" s="24"/>
    </row>
    <row r="774" spans="1:1" ht="15.75" x14ac:dyDescent="0.25">
      <c r="A774" s="24"/>
    </row>
    <row r="775" spans="1:1" ht="15.75" x14ac:dyDescent="0.25">
      <c r="A775" s="24"/>
    </row>
    <row r="776" spans="1:1" ht="15.75" x14ac:dyDescent="0.25">
      <c r="A776" s="24"/>
    </row>
    <row r="777" spans="1:1" ht="15.75" x14ac:dyDescent="0.25">
      <c r="A777" s="24"/>
    </row>
    <row r="778" spans="1:1" ht="15.75" x14ac:dyDescent="0.25">
      <c r="A778" s="24"/>
    </row>
    <row r="779" spans="1:1" ht="15.75" x14ac:dyDescent="0.25">
      <c r="A779" s="24"/>
    </row>
    <row r="780" spans="1:1" ht="15.75" x14ac:dyDescent="0.25">
      <c r="A780" s="24"/>
    </row>
    <row r="781" spans="1:1" ht="15.75" x14ac:dyDescent="0.25">
      <c r="A781" s="24"/>
    </row>
    <row r="782" spans="1:1" ht="15.75" x14ac:dyDescent="0.25">
      <c r="A782" s="24"/>
    </row>
    <row r="783" spans="1:1" ht="15.75" x14ac:dyDescent="0.25">
      <c r="A783" s="24"/>
    </row>
    <row r="784" spans="1:1" ht="15.75" x14ac:dyDescent="0.25">
      <c r="A784" s="24"/>
    </row>
    <row r="785" spans="1:1" ht="15.75" x14ac:dyDescent="0.25">
      <c r="A785" s="24"/>
    </row>
    <row r="786" spans="1:1" ht="15.75" x14ac:dyDescent="0.25">
      <c r="A786" s="24"/>
    </row>
    <row r="787" spans="1:1" ht="15.75" x14ac:dyDescent="0.25">
      <c r="A787" s="24"/>
    </row>
    <row r="788" spans="1:1" ht="15.75" x14ac:dyDescent="0.25">
      <c r="A788" s="24"/>
    </row>
    <row r="789" spans="1:1" ht="15.75" x14ac:dyDescent="0.25">
      <c r="A789" s="24"/>
    </row>
    <row r="790" spans="1:1" ht="15.75" x14ac:dyDescent="0.25">
      <c r="A790" s="24"/>
    </row>
    <row r="791" spans="1:1" ht="15.75" x14ac:dyDescent="0.25">
      <c r="A791" s="24"/>
    </row>
    <row r="792" spans="1:1" ht="15.75" x14ac:dyDescent="0.25">
      <c r="A792" s="24"/>
    </row>
    <row r="793" spans="1:1" ht="15.75" x14ac:dyDescent="0.25">
      <c r="A793" s="24"/>
    </row>
    <row r="794" spans="1:1" ht="15.75" x14ac:dyDescent="0.25">
      <c r="A794" s="24"/>
    </row>
    <row r="795" spans="1:1" ht="15.75" x14ac:dyDescent="0.25">
      <c r="A795" s="24"/>
    </row>
    <row r="796" spans="1:1" ht="15.75" x14ac:dyDescent="0.25">
      <c r="A796" s="24"/>
    </row>
    <row r="797" spans="1:1" ht="15.75" x14ac:dyDescent="0.25">
      <c r="A797" s="24"/>
    </row>
    <row r="798" spans="1:1" ht="15.75" x14ac:dyDescent="0.25">
      <c r="A798" s="24"/>
    </row>
    <row r="799" spans="1:1" ht="15.75" x14ac:dyDescent="0.25">
      <c r="A799" s="24"/>
    </row>
    <row r="800" spans="1:1" ht="15.75" x14ac:dyDescent="0.25">
      <c r="A800" s="24"/>
    </row>
    <row r="801" spans="1:1" ht="15.75" x14ac:dyDescent="0.25">
      <c r="A801" s="24"/>
    </row>
    <row r="802" spans="1:1" ht="15.75" x14ac:dyDescent="0.25">
      <c r="A802" s="24"/>
    </row>
    <row r="803" spans="1:1" ht="15.75" x14ac:dyDescent="0.25">
      <c r="A803" s="24"/>
    </row>
    <row r="804" spans="1:1" ht="15.75" x14ac:dyDescent="0.25">
      <c r="A804" s="24"/>
    </row>
    <row r="805" spans="1:1" ht="15.75" x14ac:dyDescent="0.25">
      <c r="A805" s="24"/>
    </row>
    <row r="806" spans="1:1" ht="15.75" x14ac:dyDescent="0.25">
      <c r="A806" s="24"/>
    </row>
    <row r="807" spans="1:1" ht="15.75" x14ac:dyDescent="0.25">
      <c r="A807" s="24"/>
    </row>
    <row r="808" spans="1:1" ht="15.75" x14ac:dyDescent="0.25">
      <c r="A808" s="24"/>
    </row>
    <row r="809" spans="1:1" ht="15.75" x14ac:dyDescent="0.25">
      <c r="A809" s="24"/>
    </row>
    <row r="810" spans="1:1" ht="15.75" x14ac:dyDescent="0.25">
      <c r="A810" s="24"/>
    </row>
    <row r="811" spans="1:1" ht="15.75" x14ac:dyDescent="0.25">
      <c r="A811" s="24"/>
    </row>
    <row r="812" spans="1:1" ht="15.75" x14ac:dyDescent="0.25">
      <c r="A812" s="24"/>
    </row>
    <row r="813" spans="1:1" ht="15.75" x14ac:dyDescent="0.25">
      <c r="A813" s="24"/>
    </row>
    <row r="814" spans="1:1" ht="15.75" x14ac:dyDescent="0.25">
      <c r="A814" s="24"/>
    </row>
    <row r="815" spans="1:1" ht="15.75" x14ac:dyDescent="0.25">
      <c r="A815" s="24"/>
    </row>
    <row r="816" spans="1:1" ht="15.75" x14ac:dyDescent="0.25">
      <c r="A816" s="24"/>
    </row>
    <row r="817" spans="1:1" ht="15.75" x14ac:dyDescent="0.25">
      <c r="A817" s="24"/>
    </row>
    <row r="818" spans="1:1" ht="15.75" x14ac:dyDescent="0.25">
      <c r="A818" s="24"/>
    </row>
    <row r="819" spans="1:1" ht="15.75" x14ac:dyDescent="0.25">
      <c r="A819" s="24"/>
    </row>
    <row r="820" spans="1:1" ht="15.75" x14ac:dyDescent="0.25">
      <c r="A820" s="24"/>
    </row>
    <row r="821" spans="1:1" ht="15.75" x14ac:dyDescent="0.25">
      <c r="A821" s="24"/>
    </row>
    <row r="822" spans="1:1" ht="15.75" x14ac:dyDescent="0.25">
      <c r="A822" s="24"/>
    </row>
    <row r="823" spans="1:1" ht="15.75" x14ac:dyDescent="0.25">
      <c r="A823" s="24"/>
    </row>
    <row r="824" spans="1:1" ht="15.75" x14ac:dyDescent="0.25">
      <c r="A824" s="24"/>
    </row>
    <row r="825" spans="1:1" ht="15.75" x14ac:dyDescent="0.25">
      <c r="A825" s="24"/>
    </row>
    <row r="826" spans="1:1" ht="15.75" x14ac:dyDescent="0.25">
      <c r="A826" s="24"/>
    </row>
    <row r="827" spans="1:1" ht="15.75" x14ac:dyDescent="0.25">
      <c r="A827" s="24"/>
    </row>
    <row r="828" spans="1:1" ht="15.75" x14ac:dyDescent="0.25">
      <c r="A828" s="24"/>
    </row>
    <row r="829" spans="1:1" ht="15.75" x14ac:dyDescent="0.25">
      <c r="A829" s="24"/>
    </row>
    <row r="830" spans="1:1" ht="15.75" x14ac:dyDescent="0.25">
      <c r="A830" s="24"/>
    </row>
    <row r="831" spans="1:1" ht="15.75" x14ac:dyDescent="0.25">
      <c r="A831" s="24"/>
    </row>
    <row r="832" spans="1:1" ht="15.75" x14ac:dyDescent="0.25">
      <c r="A832" s="24"/>
    </row>
    <row r="833" spans="1:1" ht="15.75" x14ac:dyDescent="0.25">
      <c r="A833" s="24"/>
    </row>
    <row r="834" spans="1:1" ht="15.75" x14ac:dyDescent="0.25">
      <c r="A834" s="24"/>
    </row>
    <row r="835" spans="1:1" ht="15.75" x14ac:dyDescent="0.25">
      <c r="A835" s="24"/>
    </row>
    <row r="836" spans="1:1" ht="15.75" x14ac:dyDescent="0.25">
      <c r="A836" s="24"/>
    </row>
    <row r="837" spans="1:1" ht="15.75" x14ac:dyDescent="0.25">
      <c r="A837" s="24"/>
    </row>
    <row r="838" spans="1:1" ht="15.75" x14ac:dyDescent="0.25">
      <c r="A838" s="24"/>
    </row>
    <row r="839" spans="1:1" ht="15.75" x14ac:dyDescent="0.25">
      <c r="A839" s="24"/>
    </row>
    <row r="840" spans="1:1" ht="15.75" x14ac:dyDescent="0.25">
      <c r="A840" s="24"/>
    </row>
    <row r="841" spans="1:1" ht="15.75" x14ac:dyDescent="0.25">
      <c r="A841" s="24"/>
    </row>
    <row r="842" spans="1:1" ht="15.75" x14ac:dyDescent="0.25">
      <c r="A842" s="24"/>
    </row>
    <row r="843" spans="1:1" ht="15.75" x14ac:dyDescent="0.25">
      <c r="A843" s="24"/>
    </row>
    <row r="844" spans="1:1" ht="15.75" x14ac:dyDescent="0.25">
      <c r="A844" s="24"/>
    </row>
    <row r="845" spans="1:1" ht="15.75" x14ac:dyDescent="0.25">
      <c r="A845" s="24"/>
    </row>
    <row r="846" spans="1:1" ht="15.75" x14ac:dyDescent="0.25">
      <c r="A846" s="24"/>
    </row>
    <row r="847" spans="1:1" ht="15.75" x14ac:dyDescent="0.25">
      <c r="A847" s="24"/>
    </row>
    <row r="848" spans="1:1" ht="15.75" x14ac:dyDescent="0.25">
      <c r="A848" s="24"/>
    </row>
    <row r="849" spans="1:1" ht="15.75" x14ac:dyDescent="0.25">
      <c r="A849" s="24"/>
    </row>
    <row r="850" spans="1:1" ht="15.75" x14ac:dyDescent="0.25">
      <c r="A850" s="24"/>
    </row>
    <row r="851" spans="1:1" ht="15.75" x14ac:dyDescent="0.25">
      <c r="A851" s="24"/>
    </row>
    <row r="852" spans="1:1" ht="15.75" x14ac:dyDescent="0.25">
      <c r="A852" s="24"/>
    </row>
    <row r="853" spans="1:1" ht="15.75" x14ac:dyDescent="0.25">
      <c r="A853" s="24"/>
    </row>
    <row r="854" spans="1:1" ht="15.75" x14ac:dyDescent="0.25">
      <c r="A854" s="24"/>
    </row>
    <row r="855" spans="1:1" ht="15.75" x14ac:dyDescent="0.25">
      <c r="A855" s="24"/>
    </row>
    <row r="856" spans="1:1" ht="15.75" x14ac:dyDescent="0.25">
      <c r="A856" s="24"/>
    </row>
    <row r="857" spans="1:1" ht="15.75" x14ac:dyDescent="0.25">
      <c r="A857" s="24"/>
    </row>
    <row r="858" spans="1:1" ht="15.75" x14ac:dyDescent="0.25">
      <c r="A858" s="24"/>
    </row>
    <row r="859" spans="1:1" ht="15.75" x14ac:dyDescent="0.25">
      <c r="A859" s="24"/>
    </row>
    <row r="860" spans="1:1" ht="15.75" x14ac:dyDescent="0.25">
      <c r="A860" s="24"/>
    </row>
    <row r="861" spans="1:1" ht="15.75" x14ac:dyDescent="0.25">
      <c r="A861" s="24"/>
    </row>
    <row r="862" spans="1:1" ht="15.75" x14ac:dyDescent="0.25">
      <c r="A862" s="24"/>
    </row>
    <row r="863" spans="1:1" ht="15.75" x14ac:dyDescent="0.25">
      <c r="A863" s="24"/>
    </row>
    <row r="864" spans="1:1" ht="15.75" x14ac:dyDescent="0.25">
      <c r="A864" s="24"/>
    </row>
    <row r="865" spans="1:1" ht="15.75" x14ac:dyDescent="0.25">
      <c r="A865" s="24"/>
    </row>
    <row r="866" spans="1:1" ht="15.75" x14ac:dyDescent="0.25">
      <c r="A866" s="24"/>
    </row>
    <row r="867" spans="1:1" ht="15.75" x14ac:dyDescent="0.25">
      <c r="A867" s="24"/>
    </row>
    <row r="868" spans="1:1" ht="15.75" x14ac:dyDescent="0.25">
      <c r="A868" s="24"/>
    </row>
    <row r="869" spans="1:1" ht="15.75" x14ac:dyDescent="0.25">
      <c r="A869" s="24"/>
    </row>
    <row r="870" spans="1:1" ht="15.75" x14ac:dyDescent="0.25">
      <c r="A870" s="24"/>
    </row>
    <row r="871" spans="1:1" ht="15.75" x14ac:dyDescent="0.25">
      <c r="A871" s="24"/>
    </row>
    <row r="872" spans="1:1" ht="15.75" x14ac:dyDescent="0.25">
      <c r="A872" s="24"/>
    </row>
    <row r="873" spans="1:1" ht="15.75" x14ac:dyDescent="0.25">
      <c r="A873" s="24"/>
    </row>
    <row r="874" spans="1:1" ht="15.75" x14ac:dyDescent="0.25">
      <c r="A874" s="24"/>
    </row>
    <row r="875" spans="1:1" ht="15.75" x14ac:dyDescent="0.25">
      <c r="A875" s="24"/>
    </row>
    <row r="876" spans="1:1" ht="15.75" x14ac:dyDescent="0.25">
      <c r="A876" s="24"/>
    </row>
    <row r="877" spans="1:1" ht="15.75" x14ac:dyDescent="0.25">
      <c r="A877" s="24"/>
    </row>
    <row r="878" spans="1:1" ht="15.75" x14ac:dyDescent="0.25">
      <c r="A878" s="24"/>
    </row>
    <row r="879" spans="1:1" ht="15.75" x14ac:dyDescent="0.25">
      <c r="A879" s="24"/>
    </row>
    <row r="880" spans="1:1" ht="15.75" x14ac:dyDescent="0.25">
      <c r="A880" s="24"/>
    </row>
    <row r="881" spans="1:1" ht="15.75" x14ac:dyDescent="0.25">
      <c r="A881" s="24"/>
    </row>
    <row r="882" spans="1:1" ht="15.75" x14ac:dyDescent="0.25">
      <c r="A882" s="24"/>
    </row>
    <row r="883" spans="1:1" ht="15.75" x14ac:dyDescent="0.25">
      <c r="A883" s="24"/>
    </row>
    <row r="884" spans="1:1" ht="15.75" x14ac:dyDescent="0.25">
      <c r="A884" s="24"/>
    </row>
    <row r="885" spans="1:1" ht="15.75" x14ac:dyDescent="0.25">
      <c r="A885" s="24"/>
    </row>
    <row r="886" spans="1:1" ht="15.75" x14ac:dyDescent="0.25">
      <c r="A886" s="24"/>
    </row>
    <row r="887" spans="1:1" ht="15.75" x14ac:dyDescent="0.25">
      <c r="A887" s="24"/>
    </row>
    <row r="888" spans="1:1" ht="15.75" x14ac:dyDescent="0.25">
      <c r="A888" s="24"/>
    </row>
    <row r="889" spans="1:1" ht="15.75" x14ac:dyDescent="0.25">
      <c r="A889" s="24"/>
    </row>
    <row r="890" spans="1:1" ht="15.75" x14ac:dyDescent="0.25">
      <c r="A890" s="24"/>
    </row>
    <row r="891" spans="1:1" ht="15.75" x14ac:dyDescent="0.25">
      <c r="A891" s="24"/>
    </row>
    <row r="892" spans="1:1" ht="15.75" x14ac:dyDescent="0.25">
      <c r="A892" s="24"/>
    </row>
    <row r="893" spans="1:1" ht="15.75" x14ac:dyDescent="0.25">
      <c r="A893" s="24"/>
    </row>
    <row r="894" spans="1:1" ht="15.75" x14ac:dyDescent="0.25">
      <c r="A894" s="24"/>
    </row>
    <row r="895" spans="1:1" ht="15.75" x14ac:dyDescent="0.25">
      <c r="A895" s="24"/>
    </row>
    <row r="896" spans="1:1" ht="15.75" x14ac:dyDescent="0.25">
      <c r="A896" s="24"/>
    </row>
    <row r="897" spans="1:1" ht="15.75" x14ac:dyDescent="0.25">
      <c r="A897" s="24"/>
    </row>
    <row r="898" spans="1:1" ht="15.75" x14ac:dyDescent="0.25">
      <c r="A898" s="24"/>
    </row>
    <row r="899" spans="1:1" ht="15.75" x14ac:dyDescent="0.25">
      <c r="A899" s="24"/>
    </row>
    <row r="900" spans="1:1" ht="15.75" x14ac:dyDescent="0.25">
      <c r="A900" s="24"/>
    </row>
    <row r="901" spans="1:1" ht="15.75" x14ac:dyDescent="0.25">
      <c r="A901" s="24"/>
    </row>
    <row r="902" spans="1:1" ht="15.75" x14ac:dyDescent="0.25">
      <c r="A902" s="24"/>
    </row>
    <row r="903" spans="1:1" ht="15.75" x14ac:dyDescent="0.25">
      <c r="A903" s="24"/>
    </row>
    <row r="904" spans="1:1" ht="15.75" x14ac:dyDescent="0.25">
      <c r="A904" s="24"/>
    </row>
    <row r="905" spans="1:1" ht="15.75" x14ac:dyDescent="0.25">
      <c r="A905" s="24"/>
    </row>
    <row r="906" spans="1:1" ht="15.75" x14ac:dyDescent="0.25">
      <c r="A906" s="24"/>
    </row>
    <row r="907" spans="1:1" ht="15.75" x14ac:dyDescent="0.25">
      <c r="A907" s="24"/>
    </row>
    <row r="908" spans="1:1" ht="15.75" x14ac:dyDescent="0.25">
      <c r="A908" s="24"/>
    </row>
    <row r="909" spans="1:1" ht="15.75" x14ac:dyDescent="0.25">
      <c r="A909" s="24"/>
    </row>
    <row r="910" spans="1:1" ht="15.75" x14ac:dyDescent="0.25">
      <c r="A910" s="24"/>
    </row>
    <row r="911" spans="1:1" ht="15.75" x14ac:dyDescent="0.25">
      <c r="A911" s="24"/>
    </row>
    <row r="912" spans="1:1" ht="15.75" x14ac:dyDescent="0.25">
      <c r="A912" s="24"/>
    </row>
    <row r="913" spans="1:1" ht="15.75" x14ac:dyDescent="0.25">
      <c r="A913" s="24"/>
    </row>
    <row r="914" spans="1:1" ht="15.75" x14ac:dyDescent="0.25">
      <c r="A914" s="24"/>
    </row>
    <row r="915" spans="1:1" ht="15.75" x14ac:dyDescent="0.25">
      <c r="A915" s="24"/>
    </row>
    <row r="916" spans="1:1" ht="15.75" x14ac:dyDescent="0.25">
      <c r="A916" s="24"/>
    </row>
    <row r="917" spans="1:1" ht="15.75" x14ac:dyDescent="0.25">
      <c r="A917" s="24"/>
    </row>
    <row r="918" spans="1:1" ht="15.75" x14ac:dyDescent="0.25">
      <c r="A918" s="24"/>
    </row>
    <row r="919" spans="1:1" ht="15.75" x14ac:dyDescent="0.25">
      <c r="A919" s="24"/>
    </row>
    <row r="920" spans="1:1" ht="15.75" x14ac:dyDescent="0.25">
      <c r="A920" s="24"/>
    </row>
    <row r="921" spans="1:1" ht="15.75" x14ac:dyDescent="0.25">
      <c r="A921" s="24"/>
    </row>
    <row r="922" spans="1:1" ht="15.75" x14ac:dyDescent="0.25">
      <c r="A922" s="24"/>
    </row>
    <row r="923" spans="1:1" ht="15.75" x14ac:dyDescent="0.25">
      <c r="A923" s="24"/>
    </row>
    <row r="924" spans="1:1" ht="15.75" x14ac:dyDescent="0.25">
      <c r="A924" s="24"/>
    </row>
    <row r="925" spans="1:1" ht="15.75" x14ac:dyDescent="0.25">
      <c r="A925" s="24"/>
    </row>
    <row r="926" spans="1:1" ht="15.75" x14ac:dyDescent="0.25">
      <c r="A926" s="24"/>
    </row>
    <row r="927" spans="1:1" ht="15.75" x14ac:dyDescent="0.25">
      <c r="A927" s="24"/>
    </row>
    <row r="928" spans="1:1" ht="15.75" x14ac:dyDescent="0.25">
      <c r="A928" s="24"/>
    </row>
    <row r="929" spans="1:1" ht="15.75" x14ac:dyDescent="0.25">
      <c r="A929" s="24"/>
    </row>
    <row r="930" spans="1:1" ht="15.75" x14ac:dyDescent="0.25">
      <c r="A930" s="24"/>
    </row>
    <row r="931" spans="1:1" ht="15.75" x14ac:dyDescent="0.25">
      <c r="A931" s="24"/>
    </row>
    <row r="932" spans="1:1" ht="15.75" x14ac:dyDescent="0.25">
      <c r="A932" s="24"/>
    </row>
    <row r="933" spans="1:1" ht="15.75" x14ac:dyDescent="0.25">
      <c r="A933" s="24"/>
    </row>
    <row r="934" spans="1:1" ht="15.75" x14ac:dyDescent="0.25">
      <c r="A934" s="24"/>
    </row>
    <row r="935" spans="1:1" ht="15.75" x14ac:dyDescent="0.25">
      <c r="A935" s="24"/>
    </row>
    <row r="936" spans="1:1" ht="15.75" x14ac:dyDescent="0.25">
      <c r="A936" s="24"/>
    </row>
    <row r="937" spans="1:1" ht="15.75" x14ac:dyDescent="0.25">
      <c r="A937" s="24"/>
    </row>
    <row r="938" spans="1:1" ht="15.75" x14ac:dyDescent="0.25">
      <c r="A938" s="24"/>
    </row>
    <row r="939" spans="1:1" ht="15.75" x14ac:dyDescent="0.25">
      <c r="A939" s="24"/>
    </row>
    <row r="940" spans="1:1" ht="15.75" x14ac:dyDescent="0.25">
      <c r="A940" s="24"/>
    </row>
    <row r="941" spans="1:1" ht="15.75" x14ac:dyDescent="0.25">
      <c r="A941" s="24"/>
    </row>
    <row r="942" spans="1:1" ht="15.75" x14ac:dyDescent="0.25">
      <c r="A942" s="24"/>
    </row>
    <row r="943" spans="1:1" ht="15.75" x14ac:dyDescent="0.25">
      <c r="A943" s="24"/>
    </row>
    <row r="944" spans="1:1" ht="15.75" x14ac:dyDescent="0.25">
      <c r="A944" s="24"/>
    </row>
    <row r="945" spans="1:1" ht="15.75" x14ac:dyDescent="0.25">
      <c r="A945" s="24"/>
    </row>
    <row r="946" spans="1:1" ht="15.75" x14ac:dyDescent="0.25">
      <c r="A946" s="24"/>
    </row>
    <row r="947" spans="1:1" ht="15.75" x14ac:dyDescent="0.25">
      <c r="A947" s="24"/>
    </row>
    <row r="948" spans="1:1" ht="15.75" x14ac:dyDescent="0.25">
      <c r="A948" s="24"/>
    </row>
    <row r="949" spans="1:1" ht="15.75" x14ac:dyDescent="0.25">
      <c r="A949" s="24"/>
    </row>
    <row r="950" spans="1:1" ht="15.75" x14ac:dyDescent="0.25">
      <c r="A950" s="24"/>
    </row>
    <row r="951" spans="1:1" ht="15.75" x14ac:dyDescent="0.25">
      <c r="A951" s="24"/>
    </row>
    <row r="952" spans="1:1" ht="15.75" x14ac:dyDescent="0.25">
      <c r="A952" s="24"/>
    </row>
    <row r="953" spans="1:1" ht="15.75" x14ac:dyDescent="0.25">
      <c r="A953" s="24"/>
    </row>
    <row r="954" spans="1:1" ht="15.75" x14ac:dyDescent="0.25">
      <c r="A954" s="24"/>
    </row>
    <row r="955" spans="1:1" ht="15.75" x14ac:dyDescent="0.25">
      <c r="A955" s="24"/>
    </row>
    <row r="956" spans="1:1" ht="15.75" x14ac:dyDescent="0.25">
      <c r="A956" s="24"/>
    </row>
    <row r="957" spans="1:1" ht="15.75" x14ac:dyDescent="0.25">
      <c r="A957" s="24"/>
    </row>
    <row r="958" spans="1:1" ht="15.75" x14ac:dyDescent="0.25">
      <c r="A958" s="24"/>
    </row>
    <row r="959" spans="1:1" ht="15.75" x14ac:dyDescent="0.25">
      <c r="A959" s="24"/>
    </row>
    <row r="960" spans="1:1" ht="15.75" x14ac:dyDescent="0.25">
      <c r="A960" s="24"/>
    </row>
    <row r="961" spans="1:1" ht="15.75" x14ac:dyDescent="0.25">
      <c r="A961" s="24"/>
    </row>
    <row r="962" spans="1:1" ht="15.75" x14ac:dyDescent="0.25">
      <c r="A962" s="24"/>
    </row>
    <row r="963" spans="1:1" ht="15.75" x14ac:dyDescent="0.25">
      <c r="A963" s="24"/>
    </row>
    <row r="964" spans="1:1" ht="15.75" x14ac:dyDescent="0.25">
      <c r="A964" s="24"/>
    </row>
    <row r="965" spans="1:1" ht="15.75" x14ac:dyDescent="0.25">
      <c r="A965" s="24"/>
    </row>
    <row r="966" spans="1:1" ht="15.75" x14ac:dyDescent="0.25">
      <c r="A966" s="24"/>
    </row>
    <row r="967" spans="1:1" ht="15.75" x14ac:dyDescent="0.25">
      <c r="A967" s="24"/>
    </row>
    <row r="968" spans="1:1" ht="15.75" x14ac:dyDescent="0.25">
      <c r="A968" s="24"/>
    </row>
    <row r="969" spans="1:1" ht="15.75" x14ac:dyDescent="0.25">
      <c r="A969" s="24"/>
    </row>
    <row r="970" spans="1:1" ht="15.75" x14ac:dyDescent="0.25">
      <c r="A970" s="24"/>
    </row>
    <row r="971" spans="1:1" ht="15.75" x14ac:dyDescent="0.25">
      <c r="A971" s="24"/>
    </row>
    <row r="972" spans="1:1" ht="15.75" x14ac:dyDescent="0.25">
      <c r="A972" s="24"/>
    </row>
    <row r="973" spans="1:1" ht="15.75" x14ac:dyDescent="0.25">
      <c r="A973" s="24"/>
    </row>
    <row r="974" spans="1:1" ht="15.75" x14ac:dyDescent="0.25">
      <c r="A974" s="24"/>
    </row>
    <row r="975" spans="1:1" ht="15.75" x14ac:dyDescent="0.25">
      <c r="A975" s="24"/>
    </row>
    <row r="976" spans="1:1" ht="15.75" x14ac:dyDescent="0.25">
      <c r="A976" s="24"/>
    </row>
    <row r="977" spans="1:1" ht="15.75" x14ac:dyDescent="0.25">
      <c r="A977" s="24"/>
    </row>
    <row r="978" spans="1:1" ht="15.75" x14ac:dyDescent="0.25">
      <c r="A978" s="24"/>
    </row>
    <row r="979" spans="1:1" ht="15.75" x14ac:dyDescent="0.25">
      <c r="A979" s="24"/>
    </row>
    <row r="980" spans="1:1" ht="15.75" x14ac:dyDescent="0.25">
      <c r="A980" s="24"/>
    </row>
    <row r="981" spans="1:1" ht="15.75" x14ac:dyDescent="0.25">
      <c r="A981" s="24"/>
    </row>
    <row r="982" spans="1:1" ht="15.75" x14ac:dyDescent="0.25">
      <c r="A982" s="24"/>
    </row>
    <row r="983" spans="1:1" ht="15.75" x14ac:dyDescent="0.25">
      <c r="A983" s="24"/>
    </row>
    <row r="984" spans="1:1" ht="15.75" x14ac:dyDescent="0.25">
      <c r="A984" s="24"/>
    </row>
    <row r="985" spans="1:1" ht="15.75" x14ac:dyDescent="0.25">
      <c r="A985" s="24"/>
    </row>
    <row r="986" spans="1:1" ht="15.75" x14ac:dyDescent="0.25">
      <c r="A986" s="24"/>
    </row>
    <row r="987" spans="1:1" ht="15.75" x14ac:dyDescent="0.25">
      <c r="A987" s="24"/>
    </row>
    <row r="988" spans="1:1" ht="15.75" x14ac:dyDescent="0.25">
      <c r="A988" s="24"/>
    </row>
    <row r="989" spans="1:1" ht="15.75" x14ac:dyDescent="0.25">
      <c r="A989" s="24"/>
    </row>
    <row r="990" spans="1:1" ht="15.75" x14ac:dyDescent="0.25">
      <c r="A990" s="24"/>
    </row>
    <row r="991" spans="1:1" ht="15.75" x14ac:dyDescent="0.25">
      <c r="A991" s="24"/>
    </row>
    <row r="992" spans="1:1" ht="15.75" x14ac:dyDescent="0.25">
      <c r="A992" s="24"/>
    </row>
    <row r="993" spans="1:1" ht="15.75" x14ac:dyDescent="0.25">
      <c r="A993" s="24"/>
    </row>
    <row r="994" spans="1:1" ht="15.75" x14ac:dyDescent="0.25">
      <c r="A994" s="24"/>
    </row>
    <row r="995" spans="1:1" ht="15.75" x14ac:dyDescent="0.25">
      <c r="A995" s="24"/>
    </row>
    <row r="996" spans="1:1" ht="15.75" x14ac:dyDescent="0.25">
      <c r="A996" s="24"/>
    </row>
    <row r="997" spans="1:1" ht="15.75" x14ac:dyDescent="0.25">
      <c r="A997" s="24"/>
    </row>
    <row r="998" spans="1:1" ht="15.75" x14ac:dyDescent="0.25">
      <c r="A998" s="24"/>
    </row>
    <row r="999" spans="1:1" ht="15.75" x14ac:dyDescent="0.25">
      <c r="A999" s="24"/>
    </row>
    <row r="1000" spans="1:1" ht="15.75" x14ac:dyDescent="0.25">
      <c r="A1000" s="24"/>
    </row>
    <row r="1001" spans="1:1" ht="15.75" x14ac:dyDescent="0.25">
      <c r="A1001" s="24"/>
    </row>
    <row r="1002" spans="1:1" ht="15.75" x14ac:dyDescent="0.25">
      <c r="A1002" s="24"/>
    </row>
    <row r="1003" spans="1:1" ht="15.75" x14ac:dyDescent="0.25">
      <c r="A1003" s="24"/>
    </row>
    <row r="1004" spans="1:1" ht="15.75" x14ac:dyDescent="0.25">
      <c r="A1004" s="24"/>
    </row>
    <row r="1005" spans="1:1" ht="15.75" x14ac:dyDescent="0.25">
      <c r="A1005" s="24"/>
    </row>
    <row r="1006" spans="1:1" ht="15.75" x14ac:dyDescent="0.25">
      <c r="A1006" s="24"/>
    </row>
    <row r="1007" spans="1:1" ht="15.75" x14ac:dyDescent="0.25">
      <c r="A1007" s="24"/>
    </row>
    <row r="1008" spans="1:1" ht="15.75" x14ac:dyDescent="0.25">
      <c r="A1008" s="24"/>
    </row>
    <row r="1009" spans="1:1" ht="15.75" x14ac:dyDescent="0.25">
      <c r="A1009" s="24"/>
    </row>
    <row r="1010" spans="1:1" ht="15.75" x14ac:dyDescent="0.25">
      <c r="A1010" s="24"/>
    </row>
    <row r="1011" spans="1:1" ht="15.75" x14ac:dyDescent="0.25">
      <c r="A1011" s="24"/>
    </row>
    <row r="1012" spans="1:1" ht="15.75" x14ac:dyDescent="0.25">
      <c r="A1012" s="24"/>
    </row>
    <row r="1013" spans="1:1" ht="15.75" x14ac:dyDescent="0.25">
      <c r="A1013" s="24"/>
    </row>
    <row r="1014" spans="1:1" ht="15.75" x14ac:dyDescent="0.25">
      <c r="A1014" s="24"/>
    </row>
    <row r="1015" spans="1:1" ht="15.75" x14ac:dyDescent="0.25">
      <c r="A1015" s="24"/>
    </row>
    <row r="1016" spans="1:1" ht="15.75" x14ac:dyDescent="0.25">
      <c r="A1016" s="24"/>
    </row>
    <row r="1017" spans="1:1" ht="15.75" x14ac:dyDescent="0.25">
      <c r="A1017" s="24"/>
    </row>
    <row r="1018" spans="1:1" ht="15.75" x14ac:dyDescent="0.25">
      <c r="A1018" s="24"/>
    </row>
    <row r="1019" spans="1:1" ht="15.75" x14ac:dyDescent="0.25">
      <c r="A1019" s="24"/>
    </row>
    <row r="1020" spans="1:1" ht="15.75" x14ac:dyDescent="0.25">
      <c r="A1020" s="24"/>
    </row>
    <row r="1021" spans="1:1" ht="15.75" x14ac:dyDescent="0.25">
      <c r="A1021" s="24"/>
    </row>
    <row r="1022" spans="1:1" ht="15.75" x14ac:dyDescent="0.25">
      <c r="A1022" s="24"/>
    </row>
    <row r="1023" spans="1:1" ht="15.75" x14ac:dyDescent="0.25">
      <c r="A1023" s="24"/>
    </row>
    <row r="1024" spans="1:1" ht="15.75" x14ac:dyDescent="0.25">
      <c r="A1024" s="24"/>
    </row>
    <row r="1025" spans="1:1" ht="15.75" x14ac:dyDescent="0.25">
      <c r="A1025" s="24"/>
    </row>
    <row r="1026" spans="1:1" ht="15.75" x14ac:dyDescent="0.25">
      <c r="A1026" s="24"/>
    </row>
    <row r="1027" spans="1:1" ht="15.75" x14ac:dyDescent="0.25">
      <c r="A1027" s="24"/>
    </row>
    <row r="1028" spans="1:1" ht="15.75" x14ac:dyDescent="0.25">
      <c r="A1028" s="24"/>
    </row>
    <row r="1029" spans="1:1" ht="15.75" x14ac:dyDescent="0.25">
      <c r="A1029" s="24"/>
    </row>
    <row r="1030" spans="1:1" ht="15.75" x14ac:dyDescent="0.25">
      <c r="A1030" s="24"/>
    </row>
    <row r="1031" spans="1:1" ht="15.75" x14ac:dyDescent="0.25">
      <c r="A1031" s="24"/>
    </row>
    <row r="1032" spans="1:1" ht="15.75" x14ac:dyDescent="0.25">
      <c r="A1032" s="24"/>
    </row>
    <row r="1033" spans="1:1" ht="15.75" x14ac:dyDescent="0.25">
      <c r="A1033" s="24"/>
    </row>
    <row r="1034" spans="1:1" ht="15.75" x14ac:dyDescent="0.25">
      <c r="A1034" s="24"/>
    </row>
    <row r="1035" spans="1:1" ht="15.75" x14ac:dyDescent="0.25">
      <c r="A1035" s="24"/>
    </row>
    <row r="1036" spans="1:1" ht="15.75" x14ac:dyDescent="0.25">
      <c r="A1036" s="24"/>
    </row>
    <row r="1037" spans="1:1" ht="15.75" x14ac:dyDescent="0.25">
      <c r="A1037" s="24"/>
    </row>
    <row r="1038" spans="1:1" ht="15.75" x14ac:dyDescent="0.25">
      <c r="A1038" s="24"/>
    </row>
    <row r="1039" spans="1:1" ht="15.75" x14ac:dyDescent="0.25">
      <c r="A1039" s="24"/>
    </row>
    <row r="1040" spans="1:1" ht="15.75" x14ac:dyDescent="0.25">
      <c r="A1040" s="24"/>
    </row>
    <row r="1041" spans="1:1" ht="15.75" x14ac:dyDescent="0.25">
      <c r="A1041" s="24"/>
    </row>
    <row r="1042" spans="1:1" ht="15.75" x14ac:dyDescent="0.25">
      <c r="A1042" s="24"/>
    </row>
    <row r="1043" spans="1:1" ht="15.75" x14ac:dyDescent="0.25">
      <c r="A1043" s="24"/>
    </row>
    <row r="1044" spans="1:1" ht="15.75" x14ac:dyDescent="0.25">
      <c r="A1044" s="24"/>
    </row>
    <row r="1045" spans="1:1" ht="15.75" x14ac:dyDescent="0.25">
      <c r="A1045" s="24"/>
    </row>
    <row r="1046" spans="1:1" ht="15.75" x14ac:dyDescent="0.25">
      <c r="A1046" s="24"/>
    </row>
    <row r="1047" spans="1:1" ht="15.75" x14ac:dyDescent="0.25">
      <c r="A1047" s="24"/>
    </row>
    <row r="1048" spans="1:1" ht="15.75" x14ac:dyDescent="0.25">
      <c r="A1048" s="24"/>
    </row>
    <row r="1049" spans="1:1" ht="15.75" x14ac:dyDescent="0.25">
      <c r="A1049" s="24"/>
    </row>
    <row r="1050" spans="1:1" ht="15.75" x14ac:dyDescent="0.25">
      <c r="A1050" s="24"/>
    </row>
    <row r="1051" spans="1:1" ht="15.75" x14ac:dyDescent="0.25">
      <c r="A1051" s="24"/>
    </row>
    <row r="1052" spans="1:1" ht="15.75" x14ac:dyDescent="0.25">
      <c r="A1052" s="24"/>
    </row>
    <row r="1053" spans="1:1" ht="15.75" x14ac:dyDescent="0.25">
      <c r="A1053" s="24"/>
    </row>
    <row r="1054" spans="1:1" ht="15.75" x14ac:dyDescent="0.25">
      <c r="A1054" s="24"/>
    </row>
    <row r="1055" spans="1:1" ht="15.75" x14ac:dyDescent="0.25">
      <c r="A1055" s="24"/>
    </row>
    <row r="1056" spans="1:1" ht="15.75" x14ac:dyDescent="0.25">
      <c r="A1056" s="24"/>
    </row>
    <row r="1057" spans="1:1" ht="15.75" x14ac:dyDescent="0.25">
      <c r="A1057" s="24"/>
    </row>
    <row r="1058" spans="1:1" ht="15.75" x14ac:dyDescent="0.25">
      <c r="A1058" s="24"/>
    </row>
    <row r="1059" spans="1:1" ht="15.75" x14ac:dyDescent="0.25">
      <c r="A1059" s="24"/>
    </row>
    <row r="1060" spans="1:1" ht="15.75" x14ac:dyDescent="0.25">
      <c r="A1060" s="24"/>
    </row>
    <row r="1061" spans="1:1" ht="15.75" x14ac:dyDescent="0.25">
      <c r="A1061" s="24"/>
    </row>
    <row r="1062" spans="1:1" ht="15.75" x14ac:dyDescent="0.25">
      <c r="A1062" s="24"/>
    </row>
    <row r="1063" spans="1:1" ht="15.75" x14ac:dyDescent="0.25">
      <c r="A1063" s="24"/>
    </row>
    <row r="1064" spans="1:1" ht="15.75" x14ac:dyDescent="0.25">
      <c r="A1064" s="24"/>
    </row>
    <row r="1065" spans="1:1" ht="15.75" x14ac:dyDescent="0.25">
      <c r="A1065" s="24"/>
    </row>
    <row r="1066" spans="1:1" ht="15.75" x14ac:dyDescent="0.25">
      <c r="A1066" s="24"/>
    </row>
    <row r="1067" spans="1:1" ht="15.75" x14ac:dyDescent="0.25">
      <c r="A1067" s="24"/>
    </row>
    <row r="1068" spans="1:1" ht="15.75" x14ac:dyDescent="0.25">
      <c r="A1068" s="24"/>
    </row>
    <row r="1069" spans="1:1" ht="15.75" x14ac:dyDescent="0.25">
      <c r="A1069" s="24"/>
    </row>
    <row r="1070" spans="1:1" ht="15.75" x14ac:dyDescent="0.25">
      <c r="A1070" s="24"/>
    </row>
    <row r="1071" spans="1:1" ht="15.75" x14ac:dyDescent="0.25">
      <c r="A1071" s="24"/>
    </row>
    <row r="1072" spans="1:1" ht="15.75" x14ac:dyDescent="0.25">
      <c r="A1072" s="24"/>
    </row>
    <row r="1073" spans="1:1" ht="15.75" x14ac:dyDescent="0.25">
      <c r="A1073" s="24"/>
    </row>
    <row r="1074" spans="1:1" ht="15.75" x14ac:dyDescent="0.25">
      <c r="A1074" s="24"/>
    </row>
    <row r="1075" spans="1:1" ht="15.75" x14ac:dyDescent="0.25">
      <c r="A1075" s="24"/>
    </row>
    <row r="1076" spans="1:1" ht="15.75" x14ac:dyDescent="0.25">
      <c r="A1076" s="24"/>
    </row>
    <row r="1077" spans="1:1" ht="15.75" x14ac:dyDescent="0.25">
      <c r="A1077" s="24"/>
    </row>
    <row r="1078" spans="1:1" ht="15.75" x14ac:dyDescent="0.25">
      <c r="A1078" s="24"/>
    </row>
    <row r="1079" spans="1:1" ht="15.75" x14ac:dyDescent="0.25">
      <c r="A1079" s="24"/>
    </row>
    <row r="1080" spans="1:1" ht="15.75" x14ac:dyDescent="0.25">
      <c r="A1080" s="24"/>
    </row>
    <row r="1081" spans="1:1" ht="15.75" x14ac:dyDescent="0.25">
      <c r="A1081" s="24"/>
    </row>
    <row r="1082" spans="1:1" ht="15.75" x14ac:dyDescent="0.25">
      <c r="A1082" s="24"/>
    </row>
    <row r="1083" spans="1:1" ht="15.75" x14ac:dyDescent="0.25">
      <c r="A1083" s="24"/>
    </row>
    <row r="1084" spans="1:1" ht="15.75" x14ac:dyDescent="0.25">
      <c r="A1084" s="24"/>
    </row>
    <row r="1085" spans="1:1" ht="15.75" x14ac:dyDescent="0.25">
      <c r="A1085" s="24"/>
    </row>
    <row r="1086" spans="1:1" ht="15.75" x14ac:dyDescent="0.25">
      <c r="A1086" s="24"/>
    </row>
    <row r="1087" spans="1:1" ht="15.75" x14ac:dyDescent="0.25">
      <c r="A1087" s="24"/>
    </row>
    <row r="1088" spans="1:1" ht="15.75" x14ac:dyDescent="0.25">
      <c r="A1088" s="24"/>
    </row>
    <row r="1089" spans="1:1" ht="15.75" x14ac:dyDescent="0.25">
      <c r="A1089" s="24"/>
    </row>
    <row r="1090" spans="1:1" ht="15.75" x14ac:dyDescent="0.25">
      <c r="A1090" s="24"/>
    </row>
    <row r="1091" spans="1:1" ht="15.75" x14ac:dyDescent="0.25">
      <c r="A1091" s="24"/>
    </row>
    <row r="1092" spans="1:1" ht="15.75" x14ac:dyDescent="0.25">
      <c r="A1092" s="24"/>
    </row>
    <row r="1093" spans="1:1" ht="15.75" x14ac:dyDescent="0.25">
      <c r="A1093" s="24"/>
    </row>
    <row r="1094" spans="1:1" ht="15.75" x14ac:dyDescent="0.25">
      <c r="A1094" s="24"/>
    </row>
    <row r="1095" spans="1:1" ht="15.75" x14ac:dyDescent="0.25">
      <c r="A1095" s="24"/>
    </row>
    <row r="1096" spans="1:1" ht="15.75" x14ac:dyDescent="0.25">
      <c r="A1096" s="24"/>
    </row>
    <row r="1097" spans="1:1" ht="15.75" x14ac:dyDescent="0.25">
      <c r="A1097" s="24"/>
    </row>
    <row r="1098" spans="1:1" ht="15.75" x14ac:dyDescent="0.25">
      <c r="A1098" s="24"/>
    </row>
    <row r="1099" spans="1:1" ht="15.75" x14ac:dyDescent="0.25">
      <c r="A1099" s="24"/>
    </row>
    <row r="1100" spans="1:1" ht="15.75" x14ac:dyDescent="0.25">
      <c r="A1100" s="24"/>
    </row>
    <row r="1101" spans="1:1" ht="15.75" x14ac:dyDescent="0.25">
      <c r="A1101" s="24"/>
    </row>
    <row r="1102" spans="1:1" ht="15.75" x14ac:dyDescent="0.25">
      <c r="A1102" s="24"/>
    </row>
    <row r="1103" spans="1:1" ht="15.75" x14ac:dyDescent="0.25">
      <c r="A1103" s="24"/>
    </row>
    <row r="1104" spans="1:1" ht="15.75" x14ac:dyDescent="0.25">
      <c r="A1104" s="24"/>
    </row>
    <row r="1105" spans="1:1" ht="15.75" x14ac:dyDescent="0.25">
      <c r="A1105" s="24"/>
    </row>
    <row r="1106" spans="1:1" ht="15.75" x14ac:dyDescent="0.25">
      <c r="A1106" s="24"/>
    </row>
    <row r="1107" spans="1:1" ht="15.75" x14ac:dyDescent="0.25">
      <c r="A1107" s="24"/>
    </row>
    <row r="1108" spans="1:1" ht="15.75" x14ac:dyDescent="0.25">
      <c r="A1108" s="24"/>
    </row>
    <row r="1109" spans="1:1" ht="15.75" x14ac:dyDescent="0.25">
      <c r="A1109" s="24"/>
    </row>
    <row r="1110" spans="1:1" ht="15.75" x14ac:dyDescent="0.25">
      <c r="A1110" s="24"/>
    </row>
    <row r="1111" spans="1:1" ht="15.75" x14ac:dyDescent="0.25">
      <c r="A1111" s="24"/>
    </row>
    <row r="1112" spans="1:1" ht="15.75" x14ac:dyDescent="0.25">
      <c r="A1112" s="24"/>
    </row>
    <row r="1113" spans="1:1" ht="15.75" x14ac:dyDescent="0.25">
      <c r="A1113" s="24"/>
    </row>
    <row r="1114" spans="1:1" ht="15.75" x14ac:dyDescent="0.25">
      <c r="A1114" s="24"/>
    </row>
    <row r="1115" spans="1:1" ht="15.75" x14ac:dyDescent="0.25">
      <c r="A1115" s="24"/>
    </row>
    <row r="1116" spans="1:1" ht="15.75" x14ac:dyDescent="0.25">
      <c r="A1116" s="24"/>
    </row>
    <row r="1117" spans="1:1" ht="15.75" x14ac:dyDescent="0.25">
      <c r="A1117" s="24"/>
    </row>
    <row r="1118" spans="1:1" ht="15.75" x14ac:dyDescent="0.25">
      <c r="A1118" s="24"/>
    </row>
    <row r="1119" spans="1:1" ht="15.75" x14ac:dyDescent="0.25">
      <c r="A1119" s="24"/>
    </row>
    <row r="1120" spans="1:1" ht="15.75" x14ac:dyDescent="0.25">
      <c r="A1120" s="24"/>
    </row>
    <row r="1121" spans="1:1" ht="15.75" x14ac:dyDescent="0.25">
      <c r="A1121" s="24"/>
    </row>
    <row r="1122" spans="1:1" ht="15.75" x14ac:dyDescent="0.25">
      <c r="A1122" s="24"/>
    </row>
    <row r="1123" spans="1:1" ht="15.75" x14ac:dyDescent="0.25">
      <c r="A1123" s="24"/>
    </row>
    <row r="1124" spans="1:1" ht="15.75" x14ac:dyDescent="0.25">
      <c r="A1124" s="24"/>
    </row>
    <row r="1125" spans="1:1" ht="15.75" x14ac:dyDescent="0.25">
      <c r="A1125" s="24"/>
    </row>
    <row r="1126" spans="1:1" ht="15.75" x14ac:dyDescent="0.25">
      <c r="A1126" s="24"/>
    </row>
    <row r="1127" spans="1:1" ht="15.75" x14ac:dyDescent="0.25">
      <c r="A1127" s="24"/>
    </row>
    <row r="1128" spans="1:1" ht="15.75" x14ac:dyDescent="0.25">
      <c r="A1128" s="24"/>
    </row>
    <row r="1129" spans="1:1" ht="15.75" x14ac:dyDescent="0.25">
      <c r="A1129" s="24"/>
    </row>
    <row r="1130" spans="1:1" ht="15.75" x14ac:dyDescent="0.25">
      <c r="A1130" s="24"/>
    </row>
    <row r="1131" spans="1:1" ht="15.75" x14ac:dyDescent="0.25">
      <c r="A1131" s="24"/>
    </row>
    <row r="1132" spans="1:1" ht="15.75" x14ac:dyDescent="0.25">
      <c r="A1132" s="24"/>
    </row>
    <row r="1133" spans="1:1" ht="15.75" x14ac:dyDescent="0.25">
      <c r="A1133" s="24"/>
    </row>
    <row r="1134" spans="1:1" ht="15.75" x14ac:dyDescent="0.25">
      <c r="A1134" s="2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66</vt:i4>
      </vt:variant>
    </vt:vector>
  </HeadingPairs>
  <TitlesOfParts>
    <vt:vector size="74" baseType="lpstr">
      <vt:lpstr>(1) Etat versement primes 2021</vt:lpstr>
      <vt:lpstr>(2) Changements de Situation</vt:lpstr>
      <vt:lpstr>IFSE Technique</vt:lpstr>
      <vt:lpstr>CMI</vt:lpstr>
      <vt:lpstr>Base de données</vt:lpstr>
      <vt:lpstr>Coef de Service ISS</vt:lpstr>
      <vt:lpstr>Coef de Service ISS (2)</vt:lpstr>
      <vt:lpstr>Liste Service</vt:lpstr>
      <vt:lpstr>AC_93_STRMTG_siege</vt:lpstr>
      <vt:lpstr>AC_et_IdF</vt:lpstr>
      <vt:lpstr>AC_IdF</vt:lpstr>
      <vt:lpstr>Autre_SD</vt:lpstr>
      <vt:lpstr>Autre_Service</vt:lpstr>
      <vt:lpstr>Autres_SD</vt:lpstr>
      <vt:lpstr>'Coef de Service ISS (2)'!Autres_Structures</vt:lpstr>
      <vt:lpstr>Autres_Structures</vt:lpstr>
      <vt:lpstr>Cat_B_ITPE</vt:lpstr>
      <vt:lpstr>Cat_C_TSDD</vt:lpstr>
      <vt:lpstr>Cat_C_TSPDD</vt:lpstr>
      <vt:lpstr>CMVRH_et_ENTE</vt:lpstr>
      <vt:lpstr>'Coef de Service ISS (2)'!COEFFICIENT</vt:lpstr>
      <vt:lpstr>COEFFICIENT</vt:lpstr>
      <vt:lpstr>Corps</vt:lpstr>
      <vt:lpstr>'Coef de Service ISS (2)'!DDI</vt:lpstr>
      <vt:lpstr>DDI</vt:lpstr>
      <vt:lpstr>'Coef de Service ISS (2)'!DEAL</vt:lpstr>
      <vt:lpstr>DEAL</vt:lpstr>
      <vt:lpstr>Dessinateur</vt:lpstr>
      <vt:lpstr>Dessinateur_Chef_de_Groupe</vt:lpstr>
      <vt:lpstr>Dessinateurs</vt:lpstr>
      <vt:lpstr>'Coef de Service ISS (2)'!DIR</vt:lpstr>
      <vt:lpstr>DIR</vt:lpstr>
      <vt:lpstr>Directeur_de_Service</vt:lpstr>
      <vt:lpstr>'Coef de Service ISS (2)'!Directions_Service_AC_école_et_EP_autres_que_CEREMA_VNF_ANCOLS</vt:lpstr>
      <vt:lpstr>Directions_Service_AC_école_et_EP_autres_que_CEREMA_VNF_ANCOLS</vt:lpstr>
      <vt:lpstr>'Coef de Service ISS (2)'!DIRM</vt:lpstr>
      <vt:lpstr>DIRM</vt:lpstr>
      <vt:lpstr>'Coef de Service ISS (2)'!DREAL</vt:lpstr>
      <vt:lpstr>DREAL</vt:lpstr>
      <vt:lpstr>'Coef de Service ISS (2)'!Etablissement_Public</vt:lpstr>
      <vt:lpstr>Etablissement_Public</vt:lpstr>
      <vt:lpstr>Expert_Tech</vt:lpstr>
      <vt:lpstr>Expert_Technique</vt:lpstr>
      <vt:lpstr>Expert_Technique_Principale</vt:lpstr>
      <vt:lpstr>gr_C1_C2</vt:lpstr>
      <vt:lpstr>gr_C2_C3</vt:lpstr>
      <vt:lpstr>ICTPE_1</vt:lpstr>
      <vt:lpstr>ICTPE_2</vt:lpstr>
      <vt:lpstr>IDTPE</vt:lpstr>
      <vt:lpstr>IDTPE_anciennete_5_ans_et_ech_6</vt:lpstr>
      <vt:lpstr>IDTPE_ICTPE_2</vt:lpstr>
      <vt:lpstr>IDTPE_ITPE_HC</vt:lpstr>
      <vt:lpstr>Ing_TPE</vt:lpstr>
      <vt:lpstr>Ingenieur_TPE</vt:lpstr>
      <vt:lpstr>ITPE</vt:lpstr>
      <vt:lpstr>ITPE_ech_et_plus</vt:lpstr>
      <vt:lpstr>ITPE_HC</vt:lpstr>
      <vt:lpstr>ITPE_IDTPE</vt:lpstr>
      <vt:lpstr>Meteo_France</vt:lpstr>
      <vt:lpstr>Outre_Mer</vt:lpstr>
      <vt:lpstr>Point_ISS</vt:lpstr>
      <vt:lpstr>Promotions</vt:lpstr>
      <vt:lpstr>'Coef de Service ISS (2)'!Service</vt:lpstr>
      <vt:lpstr>Service</vt:lpstr>
      <vt:lpstr>Services</vt:lpstr>
      <vt:lpstr>'Coef de Service ISS (2)'!Services_a_competence_nationale</vt:lpstr>
      <vt:lpstr>Services_a_competence_nationale</vt:lpstr>
      <vt:lpstr>Tech_Sup_DD</vt:lpstr>
      <vt:lpstr>TSCDD</vt:lpstr>
      <vt:lpstr>TSCDD_ex_EF</vt:lpstr>
      <vt:lpstr>TSDD</vt:lpstr>
      <vt:lpstr>TSDD_TSPDD</vt:lpstr>
      <vt:lpstr>TSPDD</vt:lpstr>
      <vt:lpstr>TSPDD_TSCDD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GANTZER Alexandre</dc:creator>
  <cp:lastModifiedBy>GANTZER Alexandre</cp:lastModifiedBy>
  <dcterms:created xsi:type="dcterms:W3CDTF">2021-10-05T06:53:41Z</dcterms:created>
  <dcterms:modified xsi:type="dcterms:W3CDTF">2022-02-22T09:34:01Z</dcterms:modified>
</cp:coreProperties>
</file>